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Trades" sheetId="1" r:id="rId1"/>
    <sheet name="Summary" sheetId="2" r:id="rId2"/>
    <sheet name="Setups" sheetId="3" r:id="rId3"/>
    <sheet name="How to use" sheetId="4" r:id="rId4"/>
  </sheets>
  <definedNames>
    <definedName name="SetupList">Setups!$A$2:$A$21</definedName>
    <definedName name="TimeZone">'How to use'!$C$10</definedName>
  </definedNames>
  <calcPr calcId="191029" fullCalcOnLoad="1"/>
</workbook>
</file>

<file path=xl/styles.xml><?xml version="1.0" encoding="utf-8"?>
<styleSheet xmlns="http://schemas.openxmlformats.org/spreadsheetml/2006/main">
  <numFmts count="7">
    <numFmt numFmtId="164" formatCode="yyyy-mm-dd hh:mm"/>
    <numFmt numFmtId="165" formatCode="0.00##"/>
    <numFmt numFmtId="166" formatCode="0.00;[Red]-0.00"/>
    <numFmt numFmtId="167" formatCode="0.00"/>
    <numFmt numFmtId="168" formatCode="0"/>
    <numFmt numFmtId="169" formatCode="0.0%"/>
    <numFmt numFmtId="170" formatCode="$#,##0.00;[Red]-$#,##0.00"/>
  </numFmts>
  <fonts count="8">
    <font>
      <sz val="11"/>
      <color theme="1"/>
      <name val="Calibri"/>
      <family val="2"/>
    </font>
    <font>
      <b/>
      <sz val="11"/>
      <color rgb="FFFFC13F"/>
      <name val="Calibri"/>
      <family val="2"/>
    </font>
    <font>
      <b/>
      <sz val="11"/>
      <color rgb="FFD6D6D4"/>
      <name val="Calibri"/>
      <family val="2"/>
    </font>
    <font>
      <b/>
      <sz val="16"/>
      <color theme="1"/>
      <name val="Calibri"/>
      <family val="2"/>
    </font>
    <font>
      <i/>
      <sz val="11"/>
      <color rgb="FF6B6B6B"/>
      <name val="Calibri"/>
      <family val="2"/>
    </font>
    <font>
      <b/>
      <sz val="13"/>
      <color theme="1"/>
      <name val="Calibri"/>
      <family val="2"/>
    </font>
    <font>
      <b/>
      <sz val="11"/>
      <color theme="1"/>
      <name val="Calibri"/>
      <family val="2"/>
    </font>
    <font>
      <b/>
      <sz val="11"/>
      <color rgb="FF1C1C1C"/>
      <name val="Calibri"/>
      <family val="2"/>
    </font>
  </fonts>
  <fills count="6">
    <fill>
      <patternFill patternType="none"/>
    </fill>
    <fill>
      <patternFill patternType="gray125"/>
    </fill>
    <fill>
      <patternFill patternType="solid">
        <fgColor rgb="FF1C1C1C"/>
        <bgColor indexed="64"/>
      </patternFill>
    </fill>
    <fill>
      <patternFill patternType="solid">
        <fgColor rgb="FF3A3A3A"/>
        <bgColor indexed="64"/>
      </patternFill>
    </fill>
    <fill>
      <patternFill patternType="solid">
        <fgColor rgb="FFF2F2F2"/>
        <bgColor indexed="64"/>
      </patternFill>
    </fill>
    <fill>
      <patternFill patternType="solid">
        <fgColor rgb="FFFFF2CC"/>
        <bgColor indexed="64"/>
      </patternFill>
    </fill>
  </fills>
  <borders count="2">
    <border>
      <left/>
      <right/>
      <top/>
      <bottom/>
      <diagonal/>
    </border>
    <border>
      <left/>
      <right/>
      <top/>
      <bottom style="thin">
        <color rgb="FFD9D9D9"/>
      </bottom>
      <diagonal/>
    </border>
  </borders>
  <cellStyleXfs count="1">
    <xf numFmtId="0" fontId="0" fillId="0" borderId="0"/>
  </cellStyleXfs>
  <cellXfs count="27">
    <xf numFmtId="0" fontId="0" fillId="0" borderId="0" xfId="0"/>
    <xf numFmtId="0" fontId="1" fillId="2" borderId="0" xfId="0" applyFont="1" applyFill="1"/>
    <xf numFmtId="0" fontId="2" fillId="3" borderId="0" xfId="0" applyFont="1" applyFill="1"/>
    <xf numFmtId="164" fontId="0" fillId="0" borderId="0" xfId="0" applyNumberFormat="1"/>
    <xf numFmtId="165" fontId="0" fillId="0" borderId="0" xfId="0" applyNumberFormat="1"/>
    <xf numFmtId="166" fontId="0" fillId="4" borderId="0" xfId="0" applyNumberFormat="1" applyFill="1"/>
    <xf numFmtId="167" fontId="0" fillId="4" borderId="0" xfId="0" applyNumberFormat="1" applyFill="1"/>
    <xf numFmtId="0" fontId="0" fillId="4" borderId="0" xfId="0" applyFill="1"/>
    <xf numFmtId="0" fontId="3" fillId="0" borderId="0" xfId="0" applyFont="1"/>
    <xf numFmtId="0" fontId="4" fillId="0" borderId="0" xfId="0" applyFont="1"/>
    <xf numFmtId="0" fontId="1" fillId="2" borderId="0" xfId="0" applyFont="1" applyFill="1" applyAlignment="1">
      <alignment horizontal="right" vertical="top"/>
    </xf>
    <xf numFmtId="0" fontId="0" fillId="0" borderId="1" xfId="0" applyBorder="1"/>
    <xf numFmtId="168" fontId="0" fillId="0" borderId="1" xfId="0" applyNumberFormat="1" applyBorder="1" applyAlignment="1">
      <alignment horizontal="right" vertical="top"/>
    </xf>
    <xf numFmtId="0" fontId="4" fillId="0" borderId="1" xfId="0" applyFont="1" applyBorder="1"/>
    <xf numFmtId="169" fontId="0" fillId="0" borderId="1" xfId="0" applyNumberFormat="1" applyBorder="1" applyAlignment="1">
      <alignment horizontal="right" vertical="top"/>
    </xf>
    <xf numFmtId="170" fontId="0" fillId="0" borderId="1" xfId="0" applyNumberFormat="1" applyBorder="1" applyAlignment="1">
      <alignment horizontal="right" vertical="top"/>
    </xf>
    <xf numFmtId="167" fontId="0" fillId="0" borderId="1" xfId="0" applyNumberFormat="1" applyBorder="1" applyAlignment="1">
      <alignment horizontal="right" vertical="top"/>
    </xf>
    <xf numFmtId="0" fontId="5" fillId="0" borderId="0" xfId="0" applyFont="1"/>
    <xf numFmtId="168" fontId="0" fillId="0" borderId="0" xfId="0" applyNumberFormat="1" applyAlignment="1">
      <alignment horizontal="right" vertical="top"/>
    </xf>
    <xf numFmtId="169" fontId="0" fillId="0" borderId="0" xfId="0" applyNumberFormat="1" applyAlignment="1">
      <alignment horizontal="right" vertical="top"/>
    </xf>
    <xf numFmtId="170" fontId="0" fillId="0" borderId="0" xfId="0" applyNumberFormat="1" applyAlignment="1">
      <alignment horizontal="right" vertical="top"/>
    </xf>
    <xf numFmtId="167" fontId="0" fillId="0" borderId="0" xfId="0" applyNumberFormat="1" applyAlignment="1">
      <alignment horizontal="right" vertical="top"/>
    </xf>
    <xf numFmtId="0" fontId="0" fillId="0" borderId="0" xfId="0" applyAlignment="1">
      <alignment horizontal="right" vertical="top"/>
    </xf>
    <xf numFmtId="0" fontId="0" fillId="0" borderId="0" xfId="0" applyAlignment="1">
      <alignment wrapText="1" vertical="top"/>
    </xf>
    <xf numFmtId="0" fontId="6" fillId="0" borderId="0" xfId="0" applyFont="1" applyAlignment="1">
      <alignment wrapText="1" vertical="top"/>
    </xf>
    <xf numFmtId="0" fontId="7" fillId="5" borderId="0" xfId="0" applyFont="1" applyFill="1"/>
    <xf numFmtId="0" fontId="4"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FFC13F"/>
  </sheetPr>
  <sheetViews>
    <sheetView workbookViewId="0" tabSelected="1">
      <pane xSplit="1" ySplit="1" topLeftCell="B2" activePane="bottomRight" state="frozen"/>
      <selection pane="bottomRight" activeCell="B2" sqref="B2"/>
    </sheetView>
  </sheetViews>
  <sheetFormatPr defaultRowHeight="15"/>
  <cols>
    <col min="1" max="1" width="10" customWidth="1"/>
    <col min="2" max="2" width="8" customWidth="1"/>
    <col min="3" max="3" width="10" customWidth="1"/>
    <col min="4" max="4" width="18" customWidth="1"/>
    <col min="5" max="5" width="12" customWidth="1"/>
    <col min="6" max="6" width="18" customWidth="1"/>
    <col min="7" max="7" width="12" customWidth="1"/>
    <col min="8" max="8" width="9" customWidth="1"/>
    <col min="9" max="9" width="10" customWidth="1"/>
    <col min="10" max="10" width="10" customWidth="1"/>
    <col min="11" max="11" width="24" customWidth="1"/>
    <col min="12" max="12" width="40" customWidth="1"/>
    <col min="13" max="13" width="12" customWidth="1"/>
    <col min="14" max="14" width="12" customWidth="1"/>
    <col min="15" max="15" width="11" customWidth="1"/>
    <col min="16" max="16" width="10" customWidth="1"/>
    <col min="17" max="17" width="9" customWidth="1"/>
    <col min="18" max="18" width="12" customWidth="1"/>
    <col min="19" max="19" width="11" customWidth="1"/>
    <col min="20" max="20" width="9" customWidth="1"/>
    <col min="21" max="21" width="18" customWidth="1"/>
    <col min="22" max="22" width="26" customWidth="1"/>
  </cols>
  <sheetData>
    <row r="1">
      <c r="A1" s="1" t="inlineStr">
        <is>
          <t xml:space="preserve">Symbol</t>
        </is>
      </c>
      <c r="B1" s="1" t="inlineStr">
        <is>
          <t xml:space="preserve">Side</t>
        </is>
      </c>
      <c r="C1" s="1" t="inlineStr">
        <is>
          <t xml:space="preserve">Quantity</t>
        </is>
      </c>
      <c r="D1" s="1" t="inlineStr">
        <is>
          <t xml:space="preserve">Entry Time</t>
        </is>
      </c>
      <c r="E1" s="1" t="inlineStr">
        <is>
          <t xml:space="preserve">Entry Price</t>
        </is>
      </c>
      <c r="F1" s="1" t="inlineStr">
        <is>
          <t xml:space="preserve">Exit Time</t>
        </is>
      </c>
      <c r="G1" s="1" t="inlineStr">
        <is>
          <t xml:space="preserve">Exit Price</t>
        </is>
      </c>
      <c r="H1" s="1" t="inlineStr">
        <is>
          <t xml:space="preserve">Fees</t>
        </is>
      </c>
      <c r="I1" s="1" t="inlineStr">
        <is>
          <t xml:space="preserve">Stop</t>
        </is>
      </c>
      <c r="J1" s="1" t="inlineStr">
        <is>
          <t xml:space="preserve">Target</t>
        </is>
      </c>
      <c r="K1" s="1" t="inlineStr">
        <is>
          <t xml:space="preserve">Tags</t>
        </is>
      </c>
      <c r="L1" s="1" t="inlineStr">
        <is>
          <t xml:space="preserve">Notes</t>
        </is>
      </c>
      <c r="M1" s="2" t="inlineStr">
        <is>
          <t xml:space="preserve">Gross P&amp;L</t>
        </is>
      </c>
      <c r="N1" s="2" t="inlineStr">
        <is>
          <t xml:space="preserve">Net P&amp;L</t>
        </is>
      </c>
      <c r="O1" s="2" t="inlineStr">
        <is>
          <t xml:space="preserve">R-Multiple</t>
        </is>
      </c>
      <c r="P1" s="2" t="inlineStr">
        <is>
          <t xml:space="preserve">Result</t>
        </is>
      </c>
      <c r="Q1" s="2" t="inlineStr">
        <is>
          <t xml:space="preserve">Weekday</t>
        </is>
      </c>
      <c r="R1" s="2" t="inlineStr">
        <is>
          <t xml:space="preserve">Running P&amp;L</t>
        </is>
      </c>
      <c r="S1" s="2" t="inlineStr">
        <is>
          <t xml:space="preserve">Drawdown</t>
        </is>
      </c>
      <c r="T1" s="2" t="inlineStr">
        <is>
          <t xml:space="preserve">Status</t>
        </is>
      </c>
      <c r="U1" s="2" t="inlineStr">
        <is>
          <t xml:space="preserve">Time Zone</t>
        </is>
      </c>
      <c r="V1" s="2" t="inlineStr">
        <is>
          <t xml:space="preserve">Trade ID</t>
        </is>
      </c>
    </row>
    <row r="2">
      <c r="A2" t="inlineStr">
        <is>
          <t xml:space="preserve">AAPL</t>
        </is>
      </c>
      <c r="B2" t="inlineStr">
        <is>
          <t xml:space="preserve">Long</t>
        </is>
      </c>
      <c r="C2">
        <v>100</v>
      </c>
      <c r="D2" s="3">
        <v>46273.399305555555</v>
      </c>
      <c r="E2" s="4">
        <v>320.1</v>
      </c>
      <c r="F2" s="3">
        <v>46273.425</v>
      </c>
      <c r="G2" s="4">
        <v>322.45</v>
      </c>
      <c r="H2" s="4">
        <v>1</v>
      </c>
      <c r="I2" s="4">
        <v>318.9</v>
      </c>
      <c r="J2" s="4">
        <v>323</v>
      </c>
      <c r="K2" t="inlineStr">
        <is>
          <t xml:space="preserve">Opening range breakout</t>
        </is>
      </c>
      <c r="L2" t="inlineStr">
        <is>
          <t xml:space="preserve">Example trade, made up. Delete this row.</t>
        </is>
      </c>
      <c r="M2" s="5">
        <f>IF(OR($A2="",$E2="",$G2="",$C2=""),"",ROUND(($G2-$E2)*$C2*IF($B2="Short",-1,1),2))</f>
      </c>
      <c r="N2" s="5">
        <f>IF($M2="","",ROUND($M2-IF($H2="",0,$H2),2))</f>
      </c>
      <c r="O2" s="6">
        <f>IF(OR($N2="",$I2=""),"",IF($E2=$I2,"",ROUND($N2/(ABS($E2-$I2)*$C2),2)))</f>
      </c>
      <c r="P2" s="7">
        <f>IF($N2="","",IF($N2&gt;0,"Win",IF($N2&lt;0,"Loss","Breakeven")))</f>
      </c>
      <c r="Q2" s="7">
        <f>IF($A2="","",IF($D2="","",CHOOSE(WEEKDAY($D2),"Sun","Mon","Tue","Wed","Thu","Fri","Sat")))</f>
      </c>
      <c r="R2" s="5">
        <f>IF($N2="","",SUMIFS($N$2:$N$501,$F$2:$F$501,"&lt;="&amp;$F2))</f>
      </c>
      <c r="S2" s="5">
        <f>IF($R2="","",MAX(0,_xlfn.MAXIFS($R$2:$R$501,$F$2:$F$501,"&lt;="&amp;$F2))-$R2)</f>
      </c>
      <c r="T2" s="7">
        <f>IF($A2="","",IF(OR($F2="",$G2=""),"Open","Closed"))</f>
      </c>
      <c r="U2" s="7">
        <f>IF($A2="","",TimeZone)</f>
      </c>
      <c r="V2" s="7">
        <f>IF($A2="","",$A2&amp;"-"&amp;IF($D2="","",YEAR($D2)&amp;RIGHT("0"&amp;MONTH($D2),2)&amp;RIGHT("0"&amp;DAY($D2),2)&amp;"-"&amp;RIGHT("0"&amp;HOUR($D2),2)&amp;RIGHT("0"&amp;MINUTE($D2),2)&amp;RIGHT("0"&amp;SECOND($D2),2))&amp;"-"&amp;$B2)</f>
      </c>
    </row>
    <row r="3">
      <c r="A3" t="inlineStr">
        <is>
          <t xml:space="preserve">MSFT</t>
        </is>
      </c>
      <c r="B3" t="inlineStr">
        <is>
          <t xml:space="preserve">Short</t>
        </is>
      </c>
      <c r="C3">
        <v>50</v>
      </c>
      <c r="D3" s="3">
        <v>46273.444444444445</v>
      </c>
      <c r="E3" s="4">
        <v>505.2</v>
      </c>
      <c r="F3" s="3">
        <v>46273.461805555555</v>
      </c>
      <c r="G3" s="4">
        <v>503.7</v>
      </c>
      <c r="H3" s="4">
        <v>0.5</v>
      </c>
      <c r="I3" s="4">
        <v>506.4</v>
      </c>
      <c r="J3" s="4">
        <v>502</v>
      </c>
      <c r="K3" t="inlineStr">
        <is>
          <t xml:space="preserve">Pullback</t>
        </is>
      </c>
      <c r="L3" t="inlineStr">
        <is>
          <t xml:space="preserve">Example trade, made up. Delete this row.</t>
        </is>
      </c>
      <c r="M3" s="5">
        <f>IF(OR($A3="",$E3="",$G3="",$C3=""),"",ROUND(($G3-$E3)*$C3*IF($B3="Short",-1,1),2))</f>
      </c>
      <c r="N3" s="5">
        <f>IF($M3="","",ROUND($M3-IF($H3="",0,$H3),2))</f>
      </c>
      <c r="O3" s="6">
        <f>IF(OR($N3="",$I3=""),"",IF($E3=$I3,"",ROUND($N3/(ABS($E3-$I3)*$C3),2)))</f>
      </c>
      <c r="P3" s="7">
        <f>IF($N3="","",IF($N3&gt;0,"Win",IF($N3&lt;0,"Loss","Breakeven")))</f>
      </c>
      <c r="Q3" s="7">
        <f>IF($A3="","",IF($D3="","",CHOOSE(WEEKDAY($D3),"Sun","Mon","Tue","Wed","Thu","Fri","Sat")))</f>
      </c>
      <c r="R3" s="5">
        <f>IF($N3="","",SUMIFS($N$2:$N$501,$F$2:$F$501,"&lt;="&amp;$F3))</f>
      </c>
      <c r="S3" s="5">
        <f>IF($R3="","",MAX(0,_xlfn.MAXIFS($R$2:$R$501,$F$2:$F$501,"&lt;="&amp;$F3))-$R3)</f>
      </c>
      <c r="T3" s="7">
        <f>IF($A3="","",IF(OR($F3="",$G3=""),"Open","Closed"))</f>
      </c>
      <c r="U3" s="7">
        <f>IF($A3="","",TimeZone)</f>
      </c>
      <c r="V3" s="7">
        <f>IF($A3="","",$A3&amp;"-"&amp;IF($D3="","",YEAR($D3)&amp;RIGHT("0"&amp;MONTH($D3),2)&amp;RIGHT("0"&amp;DAY($D3),2)&amp;"-"&amp;RIGHT("0"&amp;HOUR($D3),2)&amp;RIGHT("0"&amp;MINUTE($D3),2)&amp;RIGHT("0"&amp;SECOND($D3),2))&amp;"-"&amp;$B3)</f>
      </c>
    </row>
    <row r="4">
      <c r="A4" t="inlineStr">
        <is>
          <t xml:space="preserve">NVDA</t>
        </is>
      </c>
      <c r="B4" t="inlineStr">
        <is>
          <t xml:space="preserve">Long</t>
        </is>
      </c>
      <c r="C4">
        <v>200</v>
      </c>
      <c r="D4" s="3">
        <v>46274.40972222222</v>
      </c>
      <c r="E4" s="4">
        <v>221</v>
      </c>
      <c r="F4" s="3">
        <v>46274.4375</v>
      </c>
      <c r="G4" s="4">
        <v>219.8</v>
      </c>
      <c r="H4" s="4">
        <v>2</v>
      </c>
      <c r="I4" s="4">
        <v>219.8</v>
      </c>
      <c r="J4" s="4">
        <v>224</v>
      </c>
      <c r="K4" t="inlineStr">
        <is>
          <t xml:space="preserve">Opening range breakout</t>
        </is>
      </c>
      <c r="L4" t="inlineStr">
        <is>
          <t xml:space="preserve">Example trade, made up. Delete this row.</t>
        </is>
      </c>
      <c r="M4" s="5">
        <f>IF(OR($A4="",$E4="",$G4="",$C4=""),"",ROUND(($G4-$E4)*$C4*IF($B4="Short",-1,1),2))</f>
      </c>
      <c r="N4" s="5">
        <f>IF($M4="","",ROUND($M4-IF($H4="",0,$H4),2))</f>
      </c>
      <c r="O4" s="6">
        <f>IF(OR($N4="",$I4=""),"",IF($E4=$I4,"",ROUND($N4/(ABS($E4-$I4)*$C4),2)))</f>
      </c>
      <c r="P4" s="7">
        <f>IF($N4="","",IF($N4&gt;0,"Win",IF($N4&lt;0,"Loss","Breakeven")))</f>
      </c>
      <c r="Q4" s="7">
        <f>IF($A4="","",IF($D4="","",CHOOSE(WEEKDAY($D4),"Sun","Mon","Tue","Wed","Thu","Fri","Sat")))</f>
      </c>
      <c r="R4" s="5">
        <f>IF($N4="","",SUMIFS($N$2:$N$501,$F$2:$F$501,"&lt;="&amp;$F4))</f>
      </c>
      <c r="S4" s="5">
        <f>IF($R4="","",MAX(0,_xlfn.MAXIFS($R$2:$R$501,$F$2:$F$501,"&lt;="&amp;$F4))-$R4)</f>
      </c>
      <c r="T4" s="7">
        <f>IF($A4="","",IF(OR($F4="",$G4=""),"Open","Closed"))</f>
      </c>
      <c r="U4" s="7">
        <f>IF($A4="","",TimeZone)</f>
      </c>
      <c r="V4" s="7">
        <f>IF($A4="","",$A4&amp;"-"&amp;IF($D4="","",YEAR($D4)&amp;RIGHT("0"&amp;MONTH($D4),2)&amp;RIGHT("0"&amp;DAY($D4),2)&amp;"-"&amp;RIGHT("0"&amp;HOUR($D4),2)&amp;RIGHT("0"&amp;MINUTE($D4),2)&amp;RIGHT("0"&amp;SECOND($D4),2))&amp;"-"&amp;$B4)</f>
      </c>
    </row>
    <row r="5">
      <c r="A5" t="inlineStr">
        <is>
          <t xml:space="preserve">AMD</t>
        </is>
      </c>
      <c r="B5" t="inlineStr">
        <is>
          <t xml:space="preserve">Short</t>
        </is>
      </c>
      <c r="C5">
        <v>100</v>
      </c>
      <c r="D5" s="3">
        <v>46274.55208333333</v>
      </c>
      <c r="E5" s="4">
        <v>158.4</v>
      </c>
      <c r="F5" s="3">
        <v>46274.57638888889</v>
      </c>
      <c r="G5" s="4">
        <v>157.1</v>
      </c>
      <c r="H5" s="4">
        <v>1</v>
      </c>
      <c r="I5" s="4">
        <v>159.2</v>
      </c>
      <c r="J5" s="4">
        <v>156.8</v>
      </c>
      <c r="K5" t="inlineStr">
        <is>
          <t xml:space="preserve">VWAP reclaim</t>
        </is>
      </c>
      <c r="L5" t="inlineStr">
        <is>
          <t xml:space="preserve">Example trade, made up. Delete this row.</t>
        </is>
      </c>
      <c r="M5" s="5">
        <f>IF(OR($A5="",$E5="",$G5="",$C5=""),"",ROUND(($G5-$E5)*$C5*IF($B5="Short",-1,1),2))</f>
      </c>
      <c r="N5" s="5">
        <f>IF($M5="","",ROUND($M5-IF($H5="",0,$H5),2))</f>
      </c>
      <c r="O5" s="6">
        <f>IF(OR($N5="",$I5=""),"",IF($E5=$I5,"",ROUND($N5/(ABS($E5-$I5)*$C5),2)))</f>
      </c>
      <c r="P5" s="7">
        <f>IF($N5="","",IF($N5&gt;0,"Win",IF($N5&lt;0,"Loss","Breakeven")))</f>
      </c>
      <c r="Q5" s="7">
        <f>IF($A5="","",IF($D5="","",CHOOSE(WEEKDAY($D5),"Sun","Mon","Tue","Wed","Thu","Fri","Sat")))</f>
      </c>
      <c r="R5" s="5">
        <f>IF($N5="","",SUMIFS($N$2:$N$501,$F$2:$F$501,"&lt;="&amp;$F5))</f>
      </c>
      <c r="S5" s="5">
        <f>IF($R5="","",MAX(0,_xlfn.MAXIFS($R$2:$R$501,$F$2:$F$501,"&lt;="&amp;$F5))-$R5)</f>
      </c>
      <c r="T5" s="7">
        <f>IF($A5="","",IF(OR($F5="",$G5=""),"Open","Closed"))</f>
      </c>
      <c r="U5" s="7">
        <f>IF($A5="","",TimeZone)</f>
      </c>
      <c r="V5" s="7">
        <f>IF($A5="","",$A5&amp;"-"&amp;IF($D5="","",YEAR($D5)&amp;RIGHT("0"&amp;MONTH($D5),2)&amp;RIGHT("0"&amp;DAY($D5),2)&amp;"-"&amp;RIGHT("0"&amp;HOUR($D5),2)&amp;RIGHT("0"&amp;MINUTE($D5),2)&amp;RIGHT("0"&amp;SECOND($D5),2))&amp;"-"&amp;$B5)</f>
      </c>
    </row>
    <row r="6">
      <c r="A6" t="inlineStr">
        <is>
          <t xml:space="preserve">TSLA</t>
        </is>
      </c>
      <c r="B6" t="inlineStr">
        <is>
          <t xml:space="preserve">Long</t>
        </is>
      </c>
      <c r="C6">
        <v>30</v>
      </c>
      <c r="D6" s="3">
        <v>46275.42013888889</v>
      </c>
      <c r="E6" s="4">
        <v>350</v>
      </c>
      <c r="F6" s="3">
        <v>46275.47222222222</v>
      </c>
      <c r="G6" s="4">
        <v>346.5</v>
      </c>
      <c r="H6" s="4">
        <v>0.3</v>
      </c>
      <c r="I6" s="4">
        <v>346.5</v>
      </c>
      <c r="J6" s="4">
        <v>357</v>
      </c>
      <c r="K6" t="inlineStr">
        <is>
          <t xml:space="preserve">Pullback</t>
        </is>
      </c>
      <c r="L6" t="inlineStr">
        <is>
          <t xml:space="preserve">Example trade, made up. Delete this row.</t>
        </is>
      </c>
      <c r="M6" s="5">
        <f>IF(OR($A6="",$E6="",$G6="",$C6=""),"",ROUND(($G6-$E6)*$C6*IF($B6="Short",-1,1),2))</f>
      </c>
      <c r="N6" s="5">
        <f>IF($M6="","",ROUND($M6-IF($H6="",0,$H6),2))</f>
      </c>
      <c r="O6" s="6">
        <f>IF(OR($N6="",$I6=""),"",IF($E6=$I6,"",ROUND($N6/(ABS($E6-$I6)*$C6),2)))</f>
      </c>
      <c r="P6" s="7">
        <f>IF($N6="","",IF($N6&gt;0,"Win",IF($N6&lt;0,"Loss","Breakeven")))</f>
      </c>
      <c r="Q6" s="7">
        <f>IF($A6="","",IF($D6="","",CHOOSE(WEEKDAY($D6),"Sun","Mon","Tue","Wed","Thu","Fri","Sat")))</f>
      </c>
      <c r="R6" s="5">
        <f>IF($N6="","",SUMIFS($N$2:$N$501,$F$2:$F$501,"&lt;="&amp;$F6))</f>
      </c>
      <c r="S6" s="5">
        <f>IF($R6="","",MAX(0,_xlfn.MAXIFS($R$2:$R$501,$F$2:$F$501,"&lt;="&amp;$F6))-$R6)</f>
      </c>
      <c r="T6" s="7">
        <f>IF($A6="","",IF(OR($F6="",$G6=""),"Open","Closed"))</f>
      </c>
      <c r="U6" s="7">
        <f>IF($A6="","",TimeZone)</f>
      </c>
      <c r="V6" s="7">
        <f>IF($A6="","",$A6&amp;"-"&amp;IF($D6="","",YEAR($D6)&amp;RIGHT("0"&amp;MONTH($D6),2)&amp;RIGHT("0"&amp;DAY($D6),2)&amp;"-"&amp;RIGHT("0"&amp;HOUR($D6),2)&amp;RIGHT("0"&amp;MINUTE($D6),2)&amp;RIGHT("0"&amp;SECOND($D6),2))&amp;"-"&amp;$B6)</f>
      </c>
    </row>
    <row r="7">
      <c r="D7" s="3"/>
      <c r="E7" s="4"/>
      <c r="F7" s="3"/>
      <c r="G7" s="4"/>
      <c r="H7" s="4"/>
      <c r="I7" s="4"/>
      <c r="J7" s="4"/>
      <c r="M7" s="5">
        <f>IF(OR($A7="",$E7="",$G7="",$C7=""),"",ROUND(($G7-$E7)*$C7*IF($B7="Short",-1,1),2))</f>
      </c>
      <c r="N7" s="5">
        <f>IF($M7="","",ROUND($M7-IF($H7="",0,$H7),2))</f>
      </c>
      <c r="O7" s="6">
        <f>IF(OR($N7="",$I7=""),"",IF($E7=$I7,"",ROUND($N7/(ABS($E7-$I7)*$C7),2)))</f>
      </c>
      <c r="P7" s="7">
        <f>IF($N7="","",IF($N7&gt;0,"Win",IF($N7&lt;0,"Loss","Breakeven")))</f>
      </c>
      <c r="Q7" s="7">
        <f>IF($A7="","",IF($D7="","",CHOOSE(WEEKDAY($D7),"Sun","Mon","Tue","Wed","Thu","Fri","Sat")))</f>
      </c>
      <c r="R7" s="5">
        <f>IF($N7="","",SUMIFS($N$2:$N$501,$F$2:$F$501,"&lt;="&amp;$F7))</f>
      </c>
      <c r="S7" s="5">
        <f>IF($R7="","",MAX(0,_xlfn.MAXIFS($R$2:$R$501,$F$2:$F$501,"&lt;="&amp;$F7))-$R7)</f>
      </c>
      <c r="T7" s="7">
        <f>IF($A7="","",IF(OR($F7="",$G7=""),"Open","Closed"))</f>
      </c>
      <c r="U7" s="7">
        <f>IF($A7="","",TimeZone)</f>
      </c>
      <c r="V7" s="7">
        <f>IF($A7="","",$A7&amp;"-"&amp;IF($D7="","",YEAR($D7)&amp;RIGHT("0"&amp;MONTH($D7),2)&amp;RIGHT("0"&amp;DAY($D7),2)&amp;"-"&amp;RIGHT("0"&amp;HOUR($D7),2)&amp;RIGHT("0"&amp;MINUTE($D7),2)&amp;RIGHT("0"&amp;SECOND($D7),2))&amp;"-"&amp;$B7)</f>
      </c>
    </row>
    <row r="8">
      <c r="D8" s="3"/>
      <c r="E8" s="4"/>
      <c r="F8" s="3"/>
      <c r="G8" s="4"/>
      <c r="H8" s="4"/>
      <c r="I8" s="4"/>
      <c r="J8" s="4"/>
      <c r="M8" s="5">
        <f>IF(OR($A8="",$E8="",$G8="",$C8=""),"",ROUND(($G8-$E8)*$C8*IF($B8="Short",-1,1),2))</f>
      </c>
      <c r="N8" s="5">
        <f>IF($M8="","",ROUND($M8-IF($H8="",0,$H8),2))</f>
      </c>
      <c r="O8" s="6">
        <f>IF(OR($N8="",$I8=""),"",IF($E8=$I8,"",ROUND($N8/(ABS($E8-$I8)*$C8),2)))</f>
      </c>
      <c r="P8" s="7">
        <f>IF($N8="","",IF($N8&gt;0,"Win",IF($N8&lt;0,"Loss","Breakeven")))</f>
      </c>
      <c r="Q8" s="7">
        <f>IF($A8="","",IF($D8="","",CHOOSE(WEEKDAY($D8),"Sun","Mon","Tue","Wed","Thu","Fri","Sat")))</f>
      </c>
      <c r="R8" s="5">
        <f>IF($N8="","",SUMIFS($N$2:$N$501,$F$2:$F$501,"&lt;="&amp;$F8))</f>
      </c>
      <c r="S8" s="5">
        <f>IF($R8="","",MAX(0,_xlfn.MAXIFS($R$2:$R$501,$F$2:$F$501,"&lt;="&amp;$F8))-$R8)</f>
      </c>
      <c r="T8" s="7">
        <f>IF($A8="","",IF(OR($F8="",$G8=""),"Open","Closed"))</f>
      </c>
      <c r="U8" s="7">
        <f>IF($A8="","",TimeZone)</f>
      </c>
      <c r="V8" s="7">
        <f>IF($A8="","",$A8&amp;"-"&amp;IF($D8="","",YEAR($D8)&amp;RIGHT("0"&amp;MONTH($D8),2)&amp;RIGHT("0"&amp;DAY($D8),2)&amp;"-"&amp;RIGHT("0"&amp;HOUR($D8),2)&amp;RIGHT("0"&amp;MINUTE($D8),2)&amp;RIGHT("0"&amp;SECOND($D8),2))&amp;"-"&amp;$B8)</f>
      </c>
    </row>
    <row r="9">
      <c r="D9" s="3"/>
      <c r="E9" s="4"/>
      <c r="F9" s="3"/>
      <c r="G9" s="4"/>
      <c r="H9" s="4"/>
      <c r="I9" s="4"/>
      <c r="J9" s="4"/>
      <c r="M9" s="5">
        <f>IF(OR($A9="",$E9="",$G9="",$C9=""),"",ROUND(($G9-$E9)*$C9*IF($B9="Short",-1,1),2))</f>
      </c>
      <c r="N9" s="5">
        <f>IF($M9="","",ROUND($M9-IF($H9="",0,$H9),2))</f>
      </c>
      <c r="O9" s="6">
        <f>IF(OR($N9="",$I9=""),"",IF($E9=$I9,"",ROUND($N9/(ABS($E9-$I9)*$C9),2)))</f>
      </c>
      <c r="P9" s="7">
        <f>IF($N9="","",IF($N9&gt;0,"Win",IF($N9&lt;0,"Loss","Breakeven")))</f>
      </c>
      <c r="Q9" s="7">
        <f>IF($A9="","",IF($D9="","",CHOOSE(WEEKDAY($D9),"Sun","Mon","Tue","Wed","Thu","Fri","Sat")))</f>
      </c>
      <c r="R9" s="5">
        <f>IF($N9="","",SUMIFS($N$2:$N$501,$F$2:$F$501,"&lt;="&amp;$F9))</f>
      </c>
      <c r="S9" s="5">
        <f>IF($R9="","",MAX(0,_xlfn.MAXIFS($R$2:$R$501,$F$2:$F$501,"&lt;="&amp;$F9))-$R9)</f>
      </c>
      <c r="T9" s="7">
        <f>IF($A9="","",IF(OR($F9="",$G9=""),"Open","Closed"))</f>
      </c>
      <c r="U9" s="7">
        <f>IF($A9="","",TimeZone)</f>
      </c>
      <c r="V9" s="7">
        <f>IF($A9="","",$A9&amp;"-"&amp;IF($D9="","",YEAR($D9)&amp;RIGHT("0"&amp;MONTH($D9),2)&amp;RIGHT("0"&amp;DAY($D9),2)&amp;"-"&amp;RIGHT("0"&amp;HOUR($D9),2)&amp;RIGHT("0"&amp;MINUTE($D9),2)&amp;RIGHT("0"&amp;SECOND($D9),2))&amp;"-"&amp;$B9)</f>
      </c>
    </row>
    <row r="10">
      <c r="D10" s="3"/>
      <c r="E10" s="4"/>
      <c r="F10" s="3"/>
      <c r="G10" s="4"/>
      <c r="H10" s="4"/>
      <c r="I10" s="4"/>
      <c r="J10" s="4"/>
      <c r="M10" s="5">
        <f>IF(OR($A10="",$E10="",$G10="",$C10=""),"",ROUND(($G10-$E10)*$C10*IF($B10="Short",-1,1),2))</f>
      </c>
      <c r="N10" s="5">
        <f>IF($M10="","",ROUND($M10-IF($H10="",0,$H10),2))</f>
      </c>
      <c r="O10" s="6">
        <f>IF(OR($N10="",$I10=""),"",IF($E10=$I10,"",ROUND($N10/(ABS($E10-$I10)*$C10),2)))</f>
      </c>
      <c r="P10" s="7">
        <f>IF($N10="","",IF($N10&gt;0,"Win",IF($N10&lt;0,"Loss","Breakeven")))</f>
      </c>
      <c r="Q10" s="7">
        <f>IF($A10="","",IF($D10="","",CHOOSE(WEEKDAY($D10),"Sun","Mon","Tue","Wed","Thu","Fri","Sat")))</f>
      </c>
      <c r="R10" s="5">
        <f>IF($N10="","",SUMIFS($N$2:$N$501,$F$2:$F$501,"&lt;="&amp;$F10))</f>
      </c>
      <c r="S10" s="5">
        <f>IF($R10="","",MAX(0,_xlfn.MAXIFS($R$2:$R$501,$F$2:$F$501,"&lt;="&amp;$F10))-$R10)</f>
      </c>
      <c r="T10" s="7">
        <f>IF($A10="","",IF(OR($F10="",$G10=""),"Open","Closed"))</f>
      </c>
      <c r="U10" s="7">
        <f>IF($A10="","",TimeZone)</f>
      </c>
      <c r="V10" s="7">
        <f>IF($A10="","",$A10&amp;"-"&amp;IF($D10="","",YEAR($D10)&amp;RIGHT("0"&amp;MONTH($D10),2)&amp;RIGHT("0"&amp;DAY($D10),2)&amp;"-"&amp;RIGHT("0"&amp;HOUR($D10),2)&amp;RIGHT("0"&amp;MINUTE($D10),2)&amp;RIGHT("0"&amp;SECOND($D10),2))&amp;"-"&amp;$B10)</f>
      </c>
    </row>
    <row r="11">
      <c r="D11" s="3"/>
      <c r="E11" s="4"/>
      <c r="F11" s="3"/>
      <c r="G11" s="4"/>
      <c r="H11" s="4"/>
      <c r="I11" s="4"/>
      <c r="J11" s="4"/>
      <c r="M11" s="5">
        <f>IF(OR($A11="",$E11="",$G11="",$C11=""),"",ROUND(($G11-$E11)*$C11*IF($B11="Short",-1,1),2))</f>
      </c>
      <c r="N11" s="5">
        <f>IF($M11="","",ROUND($M11-IF($H11="",0,$H11),2))</f>
      </c>
      <c r="O11" s="6">
        <f>IF(OR($N11="",$I11=""),"",IF($E11=$I11,"",ROUND($N11/(ABS($E11-$I11)*$C11),2)))</f>
      </c>
      <c r="P11" s="7">
        <f>IF($N11="","",IF($N11&gt;0,"Win",IF($N11&lt;0,"Loss","Breakeven")))</f>
      </c>
      <c r="Q11" s="7">
        <f>IF($A11="","",IF($D11="","",CHOOSE(WEEKDAY($D11),"Sun","Mon","Tue","Wed","Thu","Fri","Sat")))</f>
      </c>
      <c r="R11" s="5">
        <f>IF($N11="","",SUMIFS($N$2:$N$501,$F$2:$F$501,"&lt;="&amp;$F11))</f>
      </c>
      <c r="S11" s="5">
        <f>IF($R11="","",MAX(0,_xlfn.MAXIFS($R$2:$R$501,$F$2:$F$501,"&lt;="&amp;$F11))-$R11)</f>
      </c>
      <c r="T11" s="7">
        <f>IF($A11="","",IF(OR($F11="",$G11=""),"Open","Closed"))</f>
      </c>
      <c r="U11" s="7">
        <f>IF($A11="","",TimeZone)</f>
      </c>
      <c r="V11" s="7">
        <f>IF($A11="","",$A11&amp;"-"&amp;IF($D11="","",YEAR($D11)&amp;RIGHT("0"&amp;MONTH($D11),2)&amp;RIGHT("0"&amp;DAY($D11),2)&amp;"-"&amp;RIGHT("0"&amp;HOUR($D11),2)&amp;RIGHT("0"&amp;MINUTE($D11),2)&amp;RIGHT("0"&amp;SECOND($D11),2))&amp;"-"&amp;$B11)</f>
      </c>
    </row>
    <row r="12">
      <c r="D12" s="3"/>
      <c r="E12" s="4"/>
      <c r="F12" s="3"/>
      <c r="G12" s="4"/>
      <c r="H12" s="4"/>
      <c r="I12" s="4"/>
      <c r="J12" s="4"/>
      <c r="M12" s="5">
        <f>IF(OR($A12="",$E12="",$G12="",$C12=""),"",ROUND(($G12-$E12)*$C12*IF($B12="Short",-1,1),2))</f>
      </c>
      <c r="N12" s="5">
        <f>IF($M12="","",ROUND($M12-IF($H12="",0,$H12),2))</f>
      </c>
      <c r="O12" s="6">
        <f>IF(OR($N12="",$I12=""),"",IF($E12=$I12,"",ROUND($N12/(ABS($E12-$I12)*$C12),2)))</f>
      </c>
      <c r="P12" s="7">
        <f>IF($N12="","",IF($N12&gt;0,"Win",IF($N12&lt;0,"Loss","Breakeven")))</f>
      </c>
      <c r="Q12" s="7">
        <f>IF($A12="","",IF($D12="","",CHOOSE(WEEKDAY($D12),"Sun","Mon","Tue","Wed","Thu","Fri","Sat")))</f>
      </c>
      <c r="R12" s="5">
        <f>IF($N12="","",SUMIFS($N$2:$N$501,$F$2:$F$501,"&lt;="&amp;$F12))</f>
      </c>
      <c r="S12" s="5">
        <f>IF($R12="","",MAX(0,_xlfn.MAXIFS($R$2:$R$501,$F$2:$F$501,"&lt;="&amp;$F12))-$R12)</f>
      </c>
      <c r="T12" s="7">
        <f>IF($A12="","",IF(OR($F12="",$G12=""),"Open","Closed"))</f>
      </c>
      <c r="U12" s="7">
        <f>IF($A12="","",TimeZone)</f>
      </c>
      <c r="V12" s="7">
        <f>IF($A12="","",$A12&amp;"-"&amp;IF($D12="","",YEAR($D12)&amp;RIGHT("0"&amp;MONTH($D12),2)&amp;RIGHT("0"&amp;DAY($D12),2)&amp;"-"&amp;RIGHT("0"&amp;HOUR($D12),2)&amp;RIGHT("0"&amp;MINUTE($D12),2)&amp;RIGHT("0"&amp;SECOND($D12),2))&amp;"-"&amp;$B12)</f>
      </c>
    </row>
    <row r="13">
      <c r="D13" s="3"/>
      <c r="E13" s="4"/>
      <c r="F13" s="3"/>
      <c r="G13" s="4"/>
      <c r="H13" s="4"/>
      <c r="I13" s="4"/>
      <c r="J13" s="4"/>
      <c r="M13" s="5">
        <f>IF(OR($A13="",$E13="",$G13="",$C13=""),"",ROUND(($G13-$E13)*$C13*IF($B13="Short",-1,1),2))</f>
      </c>
      <c r="N13" s="5">
        <f>IF($M13="","",ROUND($M13-IF($H13="",0,$H13),2))</f>
      </c>
      <c r="O13" s="6">
        <f>IF(OR($N13="",$I13=""),"",IF($E13=$I13,"",ROUND($N13/(ABS($E13-$I13)*$C13),2)))</f>
      </c>
      <c r="P13" s="7">
        <f>IF($N13="","",IF($N13&gt;0,"Win",IF($N13&lt;0,"Loss","Breakeven")))</f>
      </c>
      <c r="Q13" s="7">
        <f>IF($A13="","",IF($D13="","",CHOOSE(WEEKDAY($D13),"Sun","Mon","Tue","Wed","Thu","Fri","Sat")))</f>
      </c>
      <c r="R13" s="5">
        <f>IF($N13="","",SUMIFS($N$2:$N$501,$F$2:$F$501,"&lt;="&amp;$F13))</f>
      </c>
      <c r="S13" s="5">
        <f>IF($R13="","",MAX(0,_xlfn.MAXIFS($R$2:$R$501,$F$2:$F$501,"&lt;="&amp;$F13))-$R13)</f>
      </c>
      <c r="T13" s="7">
        <f>IF($A13="","",IF(OR($F13="",$G13=""),"Open","Closed"))</f>
      </c>
      <c r="U13" s="7">
        <f>IF($A13="","",TimeZone)</f>
      </c>
      <c r="V13" s="7">
        <f>IF($A13="","",$A13&amp;"-"&amp;IF($D13="","",YEAR($D13)&amp;RIGHT("0"&amp;MONTH($D13),2)&amp;RIGHT("0"&amp;DAY($D13),2)&amp;"-"&amp;RIGHT("0"&amp;HOUR($D13),2)&amp;RIGHT("0"&amp;MINUTE($D13),2)&amp;RIGHT("0"&amp;SECOND($D13),2))&amp;"-"&amp;$B13)</f>
      </c>
    </row>
    <row r="14">
      <c r="D14" s="3"/>
      <c r="E14" s="4"/>
      <c r="F14" s="3"/>
      <c r="G14" s="4"/>
      <c r="H14" s="4"/>
      <c r="I14" s="4"/>
      <c r="J14" s="4"/>
      <c r="M14" s="5">
        <f>IF(OR($A14="",$E14="",$G14="",$C14=""),"",ROUND(($G14-$E14)*$C14*IF($B14="Short",-1,1),2))</f>
      </c>
      <c r="N14" s="5">
        <f>IF($M14="","",ROUND($M14-IF($H14="",0,$H14),2))</f>
      </c>
      <c r="O14" s="6">
        <f>IF(OR($N14="",$I14=""),"",IF($E14=$I14,"",ROUND($N14/(ABS($E14-$I14)*$C14),2)))</f>
      </c>
      <c r="P14" s="7">
        <f>IF($N14="","",IF($N14&gt;0,"Win",IF($N14&lt;0,"Loss","Breakeven")))</f>
      </c>
      <c r="Q14" s="7">
        <f>IF($A14="","",IF($D14="","",CHOOSE(WEEKDAY($D14),"Sun","Mon","Tue","Wed","Thu","Fri","Sat")))</f>
      </c>
      <c r="R14" s="5">
        <f>IF($N14="","",SUMIFS($N$2:$N$501,$F$2:$F$501,"&lt;="&amp;$F14))</f>
      </c>
      <c r="S14" s="5">
        <f>IF($R14="","",MAX(0,_xlfn.MAXIFS($R$2:$R$501,$F$2:$F$501,"&lt;="&amp;$F14))-$R14)</f>
      </c>
      <c r="T14" s="7">
        <f>IF($A14="","",IF(OR($F14="",$G14=""),"Open","Closed"))</f>
      </c>
      <c r="U14" s="7">
        <f>IF($A14="","",TimeZone)</f>
      </c>
      <c r="V14" s="7">
        <f>IF($A14="","",$A14&amp;"-"&amp;IF($D14="","",YEAR($D14)&amp;RIGHT("0"&amp;MONTH($D14),2)&amp;RIGHT("0"&amp;DAY($D14),2)&amp;"-"&amp;RIGHT("0"&amp;HOUR($D14),2)&amp;RIGHT("0"&amp;MINUTE($D14),2)&amp;RIGHT("0"&amp;SECOND($D14),2))&amp;"-"&amp;$B14)</f>
      </c>
    </row>
    <row r="15">
      <c r="D15" s="3"/>
      <c r="E15" s="4"/>
      <c r="F15" s="3"/>
      <c r="G15" s="4"/>
      <c r="H15" s="4"/>
      <c r="I15" s="4"/>
      <c r="J15" s="4"/>
      <c r="M15" s="5">
        <f>IF(OR($A15="",$E15="",$G15="",$C15=""),"",ROUND(($G15-$E15)*$C15*IF($B15="Short",-1,1),2))</f>
      </c>
      <c r="N15" s="5">
        <f>IF($M15="","",ROUND($M15-IF($H15="",0,$H15),2))</f>
      </c>
      <c r="O15" s="6">
        <f>IF(OR($N15="",$I15=""),"",IF($E15=$I15,"",ROUND($N15/(ABS($E15-$I15)*$C15),2)))</f>
      </c>
      <c r="P15" s="7">
        <f>IF($N15="","",IF($N15&gt;0,"Win",IF($N15&lt;0,"Loss","Breakeven")))</f>
      </c>
      <c r="Q15" s="7">
        <f>IF($A15="","",IF($D15="","",CHOOSE(WEEKDAY($D15),"Sun","Mon","Tue","Wed","Thu","Fri","Sat")))</f>
      </c>
      <c r="R15" s="5">
        <f>IF($N15="","",SUMIFS($N$2:$N$501,$F$2:$F$501,"&lt;="&amp;$F15))</f>
      </c>
      <c r="S15" s="5">
        <f>IF($R15="","",MAX(0,_xlfn.MAXIFS($R$2:$R$501,$F$2:$F$501,"&lt;="&amp;$F15))-$R15)</f>
      </c>
      <c r="T15" s="7">
        <f>IF($A15="","",IF(OR($F15="",$G15=""),"Open","Closed"))</f>
      </c>
      <c r="U15" s="7">
        <f>IF($A15="","",TimeZone)</f>
      </c>
      <c r="V15" s="7">
        <f>IF($A15="","",$A15&amp;"-"&amp;IF($D15="","",YEAR($D15)&amp;RIGHT("0"&amp;MONTH($D15),2)&amp;RIGHT("0"&amp;DAY($D15),2)&amp;"-"&amp;RIGHT("0"&amp;HOUR($D15),2)&amp;RIGHT("0"&amp;MINUTE($D15),2)&amp;RIGHT("0"&amp;SECOND($D15),2))&amp;"-"&amp;$B15)</f>
      </c>
    </row>
    <row r="16">
      <c r="D16" s="3"/>
      <c r="E16" s="4"/>
      <c r="F16" s="3"/>
      <c r="G16" s="4"/>
      <c r="H16" s="4"/>
      <c r="I16" s="4"/>
      <c r="J16" s="4"/>
      <c r="M16" s="5">
        <f>IF(OR($A16="",$E16="",$G16="",$C16=""),"",ROUND(($G16-$E16)*$C16*IF($B16="Short",-1,1),2))</f>
      </c>
      <c r="N16" s="5">
        <f>IF($M16="","",ROUND($M16-IF($H16="",0,$H16),2))</f>
      </c>
      <c r="O16" s="6">
        <f>IF(OR($N16="",$I16=""),"",IF($E16=$I16,"",ROUND($N16/(ABS($E16-$I16)*$C16),2)))</f>
      </c>
      <c r="P16" s="7">
        <f>IF($N16="","",IF($N16&gt;0,"Win",IF($N16&lt;0,"Loss","Breakeven")))</f>
      </c>
      <c r="Q16" s="7">
        <f>IF($A16="","",IF($D16="","",CHOOSE(WEEKDAY($D16),"Sun","Mon","Tue","Wed","Thu","Fri","Sat")))</f>
      </c>
      <c r="R16" s="5">
        <f>IF($N16="","",SUMIFS($N$2:$N$501,$F$2:$F$501,"&lt;="&amp;$F16))</f>
      </c>
      <c r="S16" s="5">
        <f>IF($R16="","",MAX(0,_xlfn.MAXIFS($R$2:$R$501,$F$2:$F$501,"&lt;="&amp;$F16))-$R16)</f>
      </c>
      <c r="T16" s="7">
        <f>IF($A16="","",IF(OR($F16="",$G16=""),"Open","Closed"))</f>
      </c>
      <c r="U16" s="7">
        <f>IF($A16="","",TimeZone)</f>
      </c>
      <c r="V16" s="7">
        <f>IF($A16="","",$A16&amp;"-"&amp;IF($D16="","",YEAR($D16)&amp;RIGHT("0"&amp;MONTH($D16),2)&amp;RIGHT("0"&amp;DAY($D16),2)&amp;"-"&amp;RIGHT("0"&amp;HOUR($D16),2)&amp;RIGHT("0"&amp;MINUTE($D16),2)&amp;RIGHT("0"&amp;SECOND($D16),2))&amp;"-"&amp;$B16)</f>
      </c>
    </row>
    <row r="17">
      <c r="D17" s="3"/>
      <c r="E17" s="4"/>
      <c r="F17" s="3"/>
      <c r="G17" s="4"/>
      <c r="H17" s="4"/>
      <c r="I17" s="4"/>
      <c r="J17" s="4"/>
      <c r="M17" s="5">
        <f>IF(OR($A17="",$E17="",$G17="",$C17=""),"",ROUND(($G17-$E17)*$C17*IF($B17="Short",-1,1),2))</f>
      </c>
      <c r="N17" s="5">
        <f>IF($M17="","",ROUND($M17-IF($H17="",0,$H17),2))</f>
      </c>
      <c r="O17" s="6">
        <f>IF(OR($N17="",$I17=""),"",IF($E17=$I17,"",ROUND($N17/(ABS($E17-$I17)*$C17),2)))</f>
      </c>
      <c r="P17" s="7">
        <f>IF($N17="","",IF($N17&gt;0,"Win",IF($N17&lt;0,"Loss","Breakeven")))</f>
      </c>
      <c r="Q17" s="7">
        <f>IF($A17="","",IF($D17="","",CHOOSE(WEEKDAY($D17),"Sun","Mon","Tue","Wed","Thu","Fri","Sat")))</f>
      </c>
      <c r="R17" s="5">
        <f>IF($N17="","",SUMIFS($N$2:$N$501,$F$2:$F$501,"&lt;="&amp;$F17))</f>
      </c>
      <c r="S17" s="5">
        <f>IF($R17="","",MAX(0,_xlfn.MAXIFS($R$2:$R$501,$F$2:$F$501,"&lt;="&amp;$F17))-$R17)</f>
      </c>
      <c r="T17" s="7">
        <f>IF($A17="","",IF(OR($F17="",$G17=""),"Open","Closed"))</f>
      </c>
      <c r="U17" s="7">
        <f>IF($A17="","",TimeZone)</f>
      </c>
      <c r="V17" s="7">
        <f>IF($A17="","",$A17&amp;"-"&amp;IF($D17="","",YEAR($D17)&amp;RIGHT("0"&amp;MONTH($D17),2)&amp;RIGHT("0"&amp;DAY($D17),2)&amp;"-"&amp;RIGHT("0"&amp;HOUR($D17),2)&amp;RIGHT("0"&amp;MINUTE($D17),2)&amp;RIGHT("0"&amp;SECOND($D17),2))&amp;"-"&amp;$B17)</f>
      </c>
    </row>
    <row r="18">
      <c r="D18" s="3"/>
      <c r="E18" s="4"/>
      <c r="F18" s="3"/>
      <c r="G18" s="4"/>
      <c r="H18" s="4"/>
      <c r="I18" s="4"/>
      <c r="J18" s="4"/>
      <c r="M18" s="5">
        <f>IF(OR($A18="",$E18="",$G18="",$C18=""),"",ROUND(($G18-$E18)*$C18*IF($B18="Short",-1,1),2))</f>
      </c>
      <c r="N18" s="5">
        <f>IF($M18="","",ROUND($M18-IF($H18="",0,$H18),2))</f>
      </c>
      <c r="O18" s="6">
        <f>IF(OR($N18="",$I18=""),"",IF($E18=$I18,"",ROUND($N18/(ABS($E18-$I18)*$C18),2)))</f>
      </c>
      <c r="P18" s="7">
        <f>IF($N18="","",IF($N18&gt;0,"Win",IF($N18&lt;0,"Loss","Breakeven")))</f>
      </c>
      <c r="Q18" s="7">
        <f>IF($A18="","",IF($D18="","",CHOOSE(WEEKDAY($D18),"Sun","Mon","Tue","Wed","Thu","Fri","Sat")))</f>
      </c>
      <c r="R18" s="5">
        <f>IF($N18="","",SUMIFS($N$2:$N$501,$F$2:$F$501,"&lt;="&amp;$F18))</f>
      </c>
      <c r="S18" s="5">
        <f>IF($R18="","",MAX(0,_xlfn.MAXIFS($R$2:$R$501,$F$2:$F$501,"&lt;="&amp;$F18))-$R18)</f>
      </c>
      <c r="T18" s="7">
        <f>IF($A18="","",IF(OR($F18="",$G18=""),"Open","Closed"))</f>
      </c>
      <c r="U18" s="7">
        <f>IF($A18="","",TimeZone)</f>
      </c>
      <c r="V18" s="7">
        <f>IF($A18="","",$A18&amp;"-"&amp;IF($D18="","",YEAR($D18)&amp;RIGHT("0"&amp;MONTH($D18),2)&amp;RIGHT("0"&amp;DAY($D18),2)&amp;"-"&amp;RIGHT("0"&amp;HOUR($D18),2)&amp;RIGHT("0"&amp;MINUTE($D18),2)&amp;RIGHT("0"&amp;SECOND($D18),2))&amp;"-"&amp;$B18)</f>
      </c>
    </row>
    <row r="19">
      <c r="D19" s="3"/>
      <c r="E19" s="4"/>
      <c r="F19" s="3"/>
      <c r="G19" s="4"/>
      <c r="H19" s="4"/>
      <c r="I19" s="4"/>
      <c r="J19" s="4"/>
      <c r="M19" s="5">
        <f>IF(OR($A19="",$E19="",$G19="",$C19=""),"",ROUND(($G19-$E19)*$C19*IF($B19="Short",-1,1),2))</f>
      </c>
      <c r="N19" s="5">
        <f>IF($M19="","",ROUND($M19-IF($H19="",0,$H19),2))</f>
      </c>
      <c r="O19" s="6">
        <f>IF(OR($N19="",$I19=""),"",IF($E19=$I19,"",ROUND($N19/(ABS($E19-$I19)*$C19),2)))</f>
      </c>
      <c r="P19" s="7">
        <f>IF($N19="","",IF($N19&gt;0,"Win",IF($N19&lt;0,"Loss","Breakeven")))</f>
      </c>
      <c r="Q19" s="7">
        <f>IF($A19="","",IF($D19="","",CHOOSE(WEEKDAY($D19),"Sun","Mon","Tue","Wed","Thu","Fri","Sat")))</f>
      </c>
      <c r="R19" s="5">
        <f>IF($N19="","",SUMIFS($N$2:$N$501,$F$2:$F$501,"&lt;="&amp;$F19))</f>
      </c>
      <c r="S19" s="5">
        <f>IF($R19="","",MAX(0,_xlfn.MAXIFS($R$2:$R$501,$F$2:$F$501,"&lt;="&amp;$F19))-$R19)</f>
      </c>
      <c r="T19" s="7">
        <f>IF($A19="","",IF(OR($F19="",$G19=""),"Open","Closed"))</f>
      </c>
      <c r="U19" s="7">
        <f>IF($A19="","",TimeZone)</f>
      </c>
      <c r="V19" s="7">
        <f>IF($A19="","",$A19&amp;"-"&amp;IF($D19="","",YEAR($D19)&amp;RIGHT("0"&amp;MONTH($D19),2)&amp;RIGHT("0"&amp;DAY($D19),2)&amp;"-"&amp;RIGHT("0"&amp;HOUR($D19),2)&amp;RIGHT("0"&amp;MINUTE($D19),2)&amp;RIGHT("0"&amp;SECOND($D19),2))&amp;"-"&amp;$B19)</f>
      </c>
    </row>
    <row r="20">
      <c r="D20" s="3"/>
      <c r="E20" s="4"/>
      <c r="F20" s="3"/>
      <c r="G20" s="4"/>
      <c r="H20" s="4"/>
      <c r="I20" s="4"/>
      <c r="J20" s="4"/>
      <c r="M20" s="5">
        <f>IF(OR($A20="",$E20="",$G20="",$C20=""),"",ROUND(($G20-$E20)*$C20*IF($B20="Short",-1,1),2))</f>
      </c>
      <c r="N20" s="5">
        <f>IF($M20="","",ROUND($M20-IF($H20="",0,$H20),2))</f>
      </c>
      <c r="O20" s="6">
        <f>IF(OR($N20="",$I20=""),"",IF($E20=$I20,"",ROUND($N20/(ABS($E20-$I20)*$C20),2)))</f>
      </c>
      <c r="P20" s="7">
        <f>IF($N20="","",IF($N20&gt;0,"Win",IF($N20&lt;0,"Loss","Breakeven")))</f>
      </c>
      <c r="Q20" s="7">
        <f>IF($A20="","",IF($D20="","",CHOOSE(WEEKDAY($D20),"Sun","Mon","Tue","Wed","Thu","Fri","Sat")))</f>
      </c>
      <c r="R20" s="5">
        <f>IF($N20="","",SUMIFS($N$2:$N$501,$F$2:$F$501,"&lt;="&amp;$F20))</f>
      </c>
      <c r="S20" s="5">
        <f>IF($R20="","",MAX(0,_xlfn.MAXIFS($R$2:$R$501,$F$2:$F$501,"&lt;="&amp;$F20))-$R20)</f>
      </c>
      <c r="T20" s="7">
        <f>IF($A20="","",IF(OR($F20="",$G20=""),"Open","Closed"))</f>
      </c>
      <c r="U20" s="7">
        <f>IF($A20="","",TimeZone)</f>
      </c>
      <c r="V20" s="7">
        <f>IF($A20="","",$A20&amp;"-"&amp;IF($D20="","",YEAR($D20)&amp;RIGHT("0"&amp;MONTH($D20),2)&amp;RIGHT("0"&amp;DAY($D20),2)&amp;"-"&amp;RIGHT("0"&amp;HOUR($D20),2)&amp;RIGHT("0"&amp;MINUTE($D20),2)&amp;RIGHT("0"&amp;SECOND($D20),2))&amp;"-"&amp;$B20)</f>
      </c>
    </row>
    <row r="21">
      <c r="D21" s="3"/>
      <c r="E21" s="4"/>
      <c r="F21" s="3"/>
      <c r="G21" s="4"/>
      <c r="H21" s="4"/>
      <c r="I21" s="4"/>
      <c r="J21" s="4"/>
      <c r="M21" s="5">
        <f>IF(OR($A21="",$E21="",$G21="",$C21=""),"",ROUND(($G21-$E21)*$C21*IF($B21="Short",-1,1),2))</f>
      </c>
      <c r="N21" s="5">
        <f>IF($M21="","",ROUND($M21-IF($H21="",0,$H21),2))</f>
      </c>
      <c r="O21" s="6">
        <f>IF(OR($N21="",$I21=""),"",IF($E21=$I21,"",ROUND($N21/(ABS($E21-$I21)*$C21),2)))</f>
      </c>
      <c r="P21" s="7">
        <f>IF($N21="","",IF($N21&gt;0,"Win",IF($N21&lt;0,"Loss","Breakeven")))</f>
      </c>
      <c r="Q21" s="7">
        <f>IF($A21="","",IF($D21="","",CHOOSE(WEEKDAY($D21),"Sun","Mon","Tue","Wed","Thu","Fri","Sat")))</f>
      </c>
      <c r="R21" s="5">
        <f>IF($N21="","",SUMIFS($N$2:$N$501,$F$2:$F$501,"&lt;="&amp;$F21))</f>
      </c>
      <c r="S21" s="5">
        <f>IF($R21="","",MAX(0,_xlfn.MAXIFS($R$2:$R$501,$F$2:$F$501,"&lt;="&amp;$F21))-$R21)</f>
      </c>
      <c r="T21" s="7">
        <f>IF($A21="","",IF(OR($F21="",$G21=""),"Open","Closed"))</f>
      </c>
      <c r="U21" s="7">
        <f>IF($A21="","",TimeZone)</f>
      </c>
      <c r="V21" s="7">
        <f>IF($A21="","",$A21&amp;"-"&amp;IF($D21="","",YEAR($D21)&amp;RIGHT("0"&amp;MONTH($D21),2)&amp;RIGHT("0"&amp;DAY($D21),2)&amp;"-"&amp;RIGHT("0"&amp;HOUR($D21),2)&amp;RIGHT("0"&amp;MINUTE($D21),2)&amp;RIGHT("0"&amp;SECOND($D21),2))&amp;"-"&amp;$B21)</f>
      </c>
    </row>
    <row r="22">
      <c r="D22" s="3"/>
      <c r="E22" s="4"/>
      <c r="F22" s="3"/>
      <c r="G22" s="4"/>
      <c r="H22" s="4"/>
      <c r="I22" s="4"/>
      <c r="J22" s="4"/>
      <c r="M22" s="5">
        <f>IF(OR($A22="",$E22="",$G22="",$C22=""),"",ROUND(($G22-$E22)*$C22*IF($B22="Short",-1,1),2))</f>
      </c>
      <c r="N22" s="5">
        <f>IF($M22="","",ROUND($M22-IF($H22="",0,$H22),2))</f>
      </c>
      <c r="O22" s="6">
        <f>IF(OR($N22="",$I22=""),"",IF($E22=$I22,"",ROUND($N22/(ABS($E22-$I22)*$C22),2)))</f>
      </c>
      <c r="P22" s="7">
        <f>IF($N22="","",IF($N22&gt;0,"Win",IF($N22&lt;0,"Loss","Breakeven")))</f>
      </c>
      <c r="Q22" s="7">
        <f>IF($A22="","",IF($D22="","",CHOOSE(WEEKDAY($D22),"Sun","Mon","Tue","Wed","Thu","Fri","Sat")))</f>
      </c>
      <c r="R22" s="5">
        <f>IF($N22="","",SUMIFS($N$2:$N$501,$F$2:$F$501,"&lt;="&amp;$F22))</f>
      </c>
      <c r="S22" s="5">
        <f>IF($R22="","",MAX(0,_xlfn.MAXIFS($R$2:$R$501,$F$2:$F$501,"&lt;="&amp;$F22))-$R22)</f>
      </c>
      <c r="T22" s="7">
        <f>IF($A22="","",IF(OR($F22="",$G22=""),"Open","Closed"))</f>
      </c>
      <c r="U22" s="7">
        <f>IF($A22="","",TimeZone)</f>
      </c>
      <c r="V22" s="7">
        <f>IF($A22="","",$A22&amp;"-"&amp;IF($D22="","",YEAR($D22)&amp;RIGHT("0"&amp;MONTH($D22),2)&amp;RIGHT("0"&amp;DAY($D22),2)&amp;"-"&amp;RIGHT("0"&amp;HOUR($D22),2)&amp;RIGHT("0"&amp;MINUTE($D22),2)&amp;RIGHT("0"&amp;SECOND($D22),2))&amp;"-"&amp;$B22)</f>
      </c>
    </row>
    <row r="23">
      <c r="D23" s="3"/>
      <c r="E23" s="4"/>
      <c r="F23" s="3"/>
      <c r="G23" s="4"/>
      <c r="H23" s="4"/>
      <c r="I23" s="4"/>
      <c r="J23" s="4"/>
      <c r="M23" s="5">
        <f>IF(OR($A23="",$E23="",$G23="",$C23=""),"",ROUND(($G23-$E23)*$C23*IF($B23="Short",-1,1),2))</f>
      </c>
      <c r="N23" s="5">
        <f>IF($M23="","",ROUND($M23-IF($H23="",0,$H23),2))</f>
      </c>
      <c r="O23" s="6">
        <f>IF(OR($N23="",$I23=""),"",IF($E23=$I23,"",ROUND($N23/(ABS($E23-$I23)*$C23),2)))</f>
      </c>
      <c r="P23" s="7">
        <f>IF($N23="","",IF($N23&gt;0,"Win",IF($N23&lt;0,"Loss","Breakeven")))</f>
      </c>
      <c r="Q23" s="7">
        <f>IF($A23="","",IF($D23="","",CHOOSE(WEEKDAY($D23),"Sun","Mon","Tue","Wed","Thu","Fri","Sat")))</f>
      </c>
      <c r="R23" s="5">
        <f>IF($N23="","",SUMIFS($N$2:$N$501,$F$2:$F$501,"&lt;="&amp;$F23))</f>
      </c>
      <c r="S23" s="5">
        <f>IF($R23="","",MAX(0,_xlfn.MAXIFS($R$2:$R$501,$F$2:$F$501,"&lt;="&amp;$F23))-$R23)</f>
      </c>
      <c r="T23" s="7">
        <f>IF($A23="","",IF(OR($F23="",$G23=""),"Open","Closed"))</f>
      </c>
      <c r="U23" s="7">
        <f>IF($A23="","",TimeZone)</f>
      </c>
      <c r="V23" s="7">
        <f>IF($A23="","",$A23&amp;"-"&amp;IF($D23="","",YEAR($D23)&amp;RIGHT("0"&amp;MONTH($D23),2)&amp;RIGHT("0"&amp;DAY($D23),2)&amp;"-"&amp;RIGHT("0"&amp;HOUR($D23),2)&amp;RIGHT("0"&amp;MINUTE($D23),2)&amp;RIGHT("0"&amp;SECOND($D23),2))&amp;"-"&amp;$B23)</f>
      </c>
    </row>
    <row r="24">
      <c r="D24" s="3"/>
      <c r="E24" s="4"/>
      <c r="F24" s="3"/>
      <c r="G24" s="4"/>
      <c r="H24" s="4"/>
      <c r="I24" s="4"/>
      <c r="J24" s="4"/>
      <c r="M24" s="5">
        <f>IF(OR($A24="",$E24="",$G24="",$C24=""),"",ROUND(($G24-$E24)*$C24*IF($B24="Short",-1,1),2))</f>
      </c>
      <c r="N24" s="5">
        <f>IF($M24="","",ROUND($M24-IF($H24="",0,$H24),2))</f>
      </c>
      <c r="O24" s="6">
        <f>IF(OR($N24="",$I24=""),"",IF($E24=$I24,"",ROUND($N24/(ABS($E24-$I24)*$C24),2)))</f>
      </c>
      <c r="P24" s="7">
        <f>IF($N24="","",IF($N24&gt;0,"Win",IF($N24&lt;0,"Loss","Breakeven")))</f>
      </c>
      <c r="Q24" s="7">
        <f>IF($A24="","",IF($D24="","",CHOOSE(WEEKDAY($D24),"Sun","Mon","Tue","Wed","Thu","Fri","Sat")))</f>
      </c>
      <c r="R24" s="5">
        <f>IF($N24="","",SUMIFS($N$2:$N$501,$F$2:$F$501,"&lt;="&amp;$F24))</f>
      </c>
      <c r="S24" s="5">
        <f>IF($R24="","",MAX(0,_xlfn.MAXIFS($R$2:$R$501,$F$2:$F$501,"&lt;="&amp;$F24))-$R24)</f>
      </c>
      <c r="T24" s="7">
        <f>IF($A24="","",IF(OR($F24="",$G24=""),"Open","Closed"))</f>
      </c>
      <c r="U24" s="7">
        <f>IF($A24="","",TimeZone)</f>
      </c>
      <c r="V24" s="7">
        <f>IF($A24="","",$A24&amp;"-"&amp;IF($D24="","",YEAR($D24)&amp;RIGHT("0"&amp;MONTH($D24),2)&amp;RIGHT("0"&amp;DAY($D24),2)&amp;"-"&amp;RIGHT("0"&amp;HOUR($D24),2)&amp;RIGHT("0"&amp;MINUTE($D24),2)&amp;RIGHT("0"&amp;SECOND($D24),2))&amp;"-"&amp;$B24)</f>
      </c>
    </row>
    <row r="25">
      <c r="D25" s="3"/>
      <c r="E25" s="4"/>
      <c r="F25" s="3"/>
      <c r="G25" s="4"/>
      <c r="H25" s="4"/>
      <c r="I25" s="4"/>
      <c r="J25" s="4"/>
      <c r="M25" s="5">
        <f>IF(OR($A25="",$E25="",$G25="",$C25=""),"",ROUND(($G25-$E25)*$C25*IF($B25="Short",-1,1),2))</f>
      </c>
      <c r="N25" s="5">
        <f>IF($M25="","",ROUND($M25-IF($H25="",0,$H25),2))</f>
      </c>
      <c r="O25" s="6">
        <f>IF(OR($N25="",$I25=""),"",IF($E25=$I25,"",ROUND($N25/(ABS($E25-$I25)*$C25),2)))</f>
      </c>
      <c r="P25" s="7">
        <f>IF($N25="","",IF($N25&gt;0,"Win",IF($N25&lt;0,"Loss","Breakeven")))</f>
      </c>
      <c r="Q25" s="7">
        <f>IF($A25="","",IF($D25="","",CHOOSE(WEEKDAY($D25),"Sun","Mon","Tue","Wed","Thu","Fri","Sat")))</f>
      </c>
      <c r="R25" s="5">
        <f>IF($N25="","",SUMIFS($N$2:$N$501,$F$2:$F$501,"&lt;="&amp;$F25))</f>
      </c>
      <c r="S25" s="5">
        <f>IF($R25="","",MAX(0,_xlfn.MAXIFS($R$2:$R$501,$F$2:$F$501,"&lt;="&amp;$F25))-$R25)</f>
      </c>
      <c r="T25" s="7">
        <f>IF($A25="","",IF(OR($F25="",$G25=""),"Open","Closed"))</f>
      </c>
      <c r="U25" s="7">
        <f>IF($A25="","",TimeZone)</f>
      </c>
      <c r="V25" s="7">
        <f>IF($A25="","",$A25&amp;"-"&amp;IF($D25="","",YEAR($D25)&amp;RIGHT("0"&amp;MONTH($D25),2)&amp;RIGHT("0"&amp;DAY($D25),2)&amp;"-"&amp;RIGHT("0"&amp;HOUR($D25),2)&amp;RIGHT("0"&amp;MINUTE($D25),2)&amp;RIGHT("0"&amp;SECOND($D25),2))&amp;"-"&amp;$B25)</f>
      </c>
    </row>
    <row r="26">
      <c r="D26" s="3"/>
      <c r="E26" s="4"/>
      <c r="F26" s="3"/>
      <c r="G26" s="4"/>
      <c r="H26" s="4"/>
      <c r="I26" s="4"/>
      <c r="J26" s="4"/>
      <c r="M26" s="5">
        <f>IF(OR($A26="",$E26="",$G26="",$C26=""),"",ROUND(($G26-$E26)*$C26*IF($B26="Short",-1,1),2))</f>
      </c>
      <c r="N26" s="5">
        <f>IF($M26="","",ROUND($M26-IF($H26="",0,$H26),2))</f>
      </c>
      <c r="O26" s="6">
        <f>IF(OR($N26="",$I26=""),"",IF($E26=$I26,"",ROUND($N26/(ABS($E26-$I26)*$C26),2)))</f>
      </c>
      <c r="P26" s="7">
        <f>IF($N26="","",IF($N26&gt;0,"Win",IF($N26&lt;0,"Loss","Breakeven")))</f>
      </c>
      <c r="Q26" s="7">
        <f>IF($A26="","",IF($D26="","",CHOOSE(WEEKDAY($D26),"Sun","Mon","Tue","Wed","Thu","Fri","Sat")))</f>
      </c>
      <c r="R26" s="5">
        <f>IF($N26="","",SUMIFS($N$2:$N$501,$F$2:$F$501,"&lt;="&amp;$F26))</f>
      </c>
      <c r="S26" s="5">
        <f>IF($R26="","",MAX(0,_xlfn.MAXIFS($R$2:$R$501,$F$2:$F$501,"&lt;="&amp;$F26))-$R26)</f>
      </c>
      <c r="T26" s="7">
        <f>IF($A26="","",IF(OR($F26="",$G26=""),"Open","Closed"))</f>
      </c>
      <c r="U26" s="7">
        <f>IF($A26="","",TimeZone)</f>
      </c>
      <c r="V26" s="7">
        <f>IF($A26="","",$A26&amp;"-"&amp;IF($D26="","",YEAR($D26)&amp;RIGHT("0"&amp;MONTH($D26),2)&amp;RIGHT("0"&amp;DAY($D26),2)&amp;"-"&amp;RIGHT("0"&amp;HOUR($D26),2)&amp;RIGHT("0"&amp;MINUTE($D26),2)&amp;RIGHT("0"&amp;SECOND($D26),2))&amp;"-"&amp;$B26)</f>
      </c>
    </row>
    <row r="27">
      <c r="D27" s="3"/>
      <c r="E27" s="4"/>
      <c r="F27" s="3"/>
      <c r="G27" s="4"/>
      <c r="H27" s="4"/>
      <c r="I27" s="4"/>
      <c r="J27" s="4"/>
      <c r="M27" s="5">
        <f>IF(OR($A27="",$E27="",$G27="",$C27=""),"",ROUND(($G27-$E27)*$C27*IF($B27="Short",-1,1),2))</f>
      </c>
      <c r="N27" s="5">
        <f>IF($M27="","",ROUND($M27-IF($H27="",0,$H27),2))</f>
      </c>
      <c r="O27" s="6">
        <f>IF(OR($N27="",$I27=""),"",IF($E27=$I27,"",ROUND($N27/(ABS($E27-$I27)*$C27),2)))</f>
      </c>
      <c r="P27" s="7">
        <f>IF($N27="","",IF($N27&gt;0,"Win",IF($N27&lt;0,"Loss","Breakeven")))</f>
      </c>
      <c r="Q27" s="7">
        <f>IF($A27="","",IF($D27="","",CHOOSE(WEEKDAY($D27),"Sun","Mon","Tue","Wed","Thu","Fri","Sat")))</f>
      </c>
      <c r="R27" s="5">
        <f>IF($N27="","",SUMIFS($N$2:$N$501,$F$2:$F$501,"&lt;="&amp;$F27))</f>
      </c>
      <c r="S27" s="5">
        <f>IF($R27="","",MAX(0,_xlfn.MAXIFS($R$2:$R$501,$F$2:$F$501,"&lt;="&amp;$F27))-$R27)</f>
      </c>
      <c r="T27" s="7">
        <f>IF($A27="","",IF(OR($F27="",$G27=""),"Open","Closed"))</f>
      </c>
      <c r="U27" s="7">
        <f>IF($A27="","",TimeZone)</f>
      </c>
      <c r="V27" s="7">
        <f>IF($A27="","",$A27&amp;"-"&amp;IF($D27="","",YEAR($D27)&amp;RIGHT("0"&amp;MONTH($D27),2)&amp;RIGHT("0"&amp;DAY($D27),2)&amp;"-"&amp;RIGHT("0"&amp;HOUR($D27),2)&amp;RIGHT("0"&amp;MINUTE($D27),2)&amp;RIGHT("0"&amp;SECOND($D27),2))&amp;"-"&amp;$B27)</f>
      </c>
    </row>
    <row r="28">
      <c r="D28" s="3"/>
      <c r="E28" s="4"/>
      <c r="F28" s="3"/>
      <c r="G28" s="4"/>
      <c r="H28" s="4"/>
      <c r="I28" s="4"/>
      <c r="J28" s="4"/>
      <c r="M28" s="5">
        <f>IF(OR($A28="",$E28="",$G28="",$C28=""),"",ROUND(($G28-$E28)*$C28*IF($B28="Short",-1,1),2))</f>
      </c>
      <c r="N28" s="5">
        <f>IF($M28="","",ROUND($M28-IF($H28="",0,$H28),2))</f>
      </c>
      <c r="O28" s="6">
        <f>IF(OR($N28="",$I28=""),"",IF($E28=$I28,"",ROUND($N28/(ABS($E28-$I28)*$C28),2)))</f>
      </c>
      <c r="P28" s="7">
        <f>IF($N28="","",IF($N28&gt;0,"Win",IF($N28&lt;0,"Loss","Breakeven")))</f>
      </c>
      <c r="Q28" s="7">
        <f>IF($A28="","",IF($D28="","",CHOOSE(WEEKDAY($D28),"Sun","Mon","Tue","Wed","Thu","Fri","Sat")))</f>
      </c>
      <c r="R28" s="5">
        <f>IF($N28="","",SUMIFS($N$2:$N$501,$F$2:$F$501,"&lt;="&amp;$F28))</f>
      </c>
      <c r="S28" s="5">
        <f>IF($R28="","",MAX(0,_xlfn.MAXIFS($R$2:$R$501,$F$2:$F$501,"&lt;="&amp;$F28))-$R28)</f>
      </c>
      <c r="T28" s="7">
        <f>IF($A28="","",IF(OR($F28="",$G28=""),"Open","Closed"))</f>
      </c>
      <c r="U28" s="7">
        <f>IF($A28="","",TimeZone)</f>
      </c>
      <c r="V28" s="7">
        <f>IF($A28="","",$A28&amp;"-"&amp;IF($D28="","",YEAR($D28)&amp;RIGHT("0"&amp;MONTH($D28),2)&amp;RIGHT("0"&amp;DAY($D28),2)&amp;"-"&amp;RIGHT("0"&amp;HOUR($D28),2)&amp;RIGHT("0"&amp;MINUTE($D28),2)&amp;RIGHT("0"&amp;SECOND($D28),2))&amp;"-"&amp;$B28)</f>
      </c>
    </row>
    <row r="29">
      <c r="D29" s="3"/>
      <c r="E29" s="4"/>
      <c r="F29" s="3"/>
      <c r="G29" s="4"/>
      <c r="H29" s="4"/>
      <c r="I29" s="4"/>
      <c r="J29" s="4"/>
      <c r="M29" s="5">
        <f>IF(OR($A29="",$E29="",$G29="",$C29=""),"",ROUND(($G29-$E29)*$C29*IF($B29="Short",-1,1),2))</f>
      </c>
      <c r="N29" s="5">
        <f>IF($M29="","",ROUND($M29-IF($H29="",0,$H29),2))</f>
      </c>
      <c r="O29" s="6">
        <f>IF(OR($N29="",$I29=""),"",IF($E29=$I29,"",ROUND($N29/(ABS($E29-$I29)*$C29),2)))</f>
      </c>
      <c r="P29" s="7">
        <f>IF($N29="","",IF($N29&gt;0,"Win",IF($N29&lt;0,"Loss","Breakeven")))</f>
      </c>
      <c r="Q29" s="7">
        <f>IF($A29="","",IF($D29="","",CHOOSE(WEEKDAY($D29),"Sun","Mon","Tue","Wed","Thu","Fri","Sat")))</f>
      </c>
      <c r="R29" s="5">
        <f>IF($N29="","",SUMIFS($N$2:$N$501,$F$2:$F$501,"&lt;="&amp;$F29))</f>
      </c>
      <c r="S29" s="5">
        <f>IF($R29="","",MAX(0,_xlfn.MAXIFS($R$2:$R$501,$F$2:$F$501,"&lt;="&amp;$F29))-$R29)</f>
      </c>
      <c r="T29" s="7">
        <f>IF($A29="","",IF(OR($F29="",$G29=""),"Open","Closed"))</f>
      </c>
      <c r="U29" s="7">
        <f>IF($A29="","",TimeZone)</f>
      </c>
      <c r="V29" s="7">
        <f>IF($A29="","",$A29&amp;"-"&amp;IF($D29="","",YEAR($D29)&amp;RIGHT("0"&amp;MONTH($D29),2)&amp;RIGHT("0"&amp;DAY($D29),2)&amp;"-"&amp;RIGHT("0"&amp;HOUR($D29),2)&amp;RIGHT("0"&amp;MINUTE($D29),2)&amp;RIGHT("0"&amp;SECOND($D29),2))&amp;"-"&amp;$B29)</f>
      </c>
    </row>
    <row r="30">
      <c r="D30" s="3"/>
      <c r="E30" s="4"/>
      <c r="F30" s="3"/>
      <c r="G30" s="4"/>
      <c r="H30" s="4"/>
      <c r="I30" s="4"/>
      <c r="J30" s="4"/>
      <c r="M30" s="5">
        <f>IF(OR($A30="",$E30="",$G30="",$C30=""),"",ROUND(($G30-$E30)*$C30*IF($B30="Short",-1,1),2))</f>
      </c>
      <c r="N30" s="5">
        <f>IF($M30="","",ROUND($M30-IF($H30="",0,$H30),2))</f>
      </c>
      <c r="O30" s="6">
        <f>IF(OR($N30="",$I30=""),"",IF($E30=$I30,"",ROUND($N30/(ABS($E30-$I30)*$C30),2)))</f>
      </c>
      <c r="P30" s="7">
        <f>IF($N30="","",IF($N30&gt;0,"Win",IF($N30&lt;0,"Loss","Breakeven")))</f>
      </c>
      <c r="Q30" s="7">
        <f>IF($A30="","",IF($D30="","",CHOOSE(WEEKDAY($D30),"Sun","Mon","Tue","Wed","Thu","Fri","Sat")))</f>
      </c>
      <c r="R30" s="5">
        <f>IF($N30="","",SUMIFS($N$2:$N$501,$F$2:$F$501,"&lt;="&amp;$F30))</f>
      </c>
      <c r="S30" s="5">
        <f>IF($R30="","",MAX(0,_xlfn.MAXIFS($R$2:$R$501,$F$2:$F$501,"&lt;="&amp;$F30))-$R30)</f>
      </c>
      <c r="T30" s="7">
        <f>IF($A30="","",IF(OR($F30="",$G30=""),"Open","Closed"))</f>
      </c>
      <c r="U30" s="7">
        <f>IF($A30="","",TimeZone)</f>
      </c>
      <c r="V30" s="7">
        <f>IF($A30="","",$A30&amp;"-"&amp;IF($D30="","",YEAR($D30)&amp;RIGHT("0"&amp;MONTH($D30),2)&amp;RIGHT("0"&amp;DAY($D30),2)&amp;"-"&amp;RIGHT("0"&amp;HOUR($D30),2)&amp;RIGHT("0"&amp;MINUTE($D30),2)&amp;RIGHT("0"&amp;SECOND($D30),2))&amp;"-"&amp;$B30)</f>
      </c>
    </row>
    <row r="31">
      <c r="D31" s="3"/>
      <c r="E31" s="4"/>
      <c r="F31" s="3"/>
      <c r="G31" s="4"/>
      <c r="H31" s="4"/>
      <c r="I31" s="4"/>
      <c r="J31" s="4"/>
      <c r="M31" s="5">
        <f>IF(OR($A31="",$E31="",$G31="",$C31=""),"",ROUND(($G31-$E31)*$C31*IF($B31="Short",-1,1),2))</f>
      </c>
      <c r="N31" s="5">
        <f>IF($M31="","",ROUND($M31-IF($H31="",0,$H31),2))</f>
      </c>
      <c r="O31" s="6">
        <f>IF(OR($N31="",$I31=""),"",IF($E31=$I31,"",ROUND($N31/(ABS($E31-$I31)*$C31),2)))</f>
      </c>
      <c r="P31" s="7">
        <f>IF($N31="","",IF($N31&gt;0,"Win",IF($N31&lt;0,"Loss","Breakeven")))</f>
      </c>
      <c r="Q31" s="7">
        <f>IF($A31="","",IF($D31="","",CHOOSE(WEEKDAY($D31),"Sun","Mon","Tue","Wed","Thu","Fri","Sat")))</f>
      </c>
      <c r="R31" s="5">
        <f>IF($N31="","",SUMIFS($N$2:$N$501,$F$2:$F$501,"&lt;="&amp;$F31))</f>
      </c>
      <c r="S31" s="5">
        <f>IF($R31="","",MAX(0,_xlfn.MAXIFS($R$2:$R$501,$F$2:$F$501,"&lt;="&amp;$F31))-$R31)</f>
      </c>
      <c r="T31" s="7">
        <f>IF($A31="","",IF(OR($F31="",$G31=""),"Open","Closed"))</f>
      </c>
      <c r="U31" s="7">
        <f>IF($A31="","",TimeZone)</f>
      </c>
      <c r="V31" s="7">
        <f>IF($A31="","",$A31&amp;"-"&amp;IF($D31="","",YEAR($D31)&amp;RIGHT("0"&amp;MONTH($D31),2)&amp;RIGHT("0"&amp;DAY($D31),2)&amp;"-"&amp;RIGHT("0"&amp;HOUR($D31),2)&amp;RIGHT("0"&amp;MINUTE($D31),2)&amp;RIGHT("0"&amp;SECOND($D31),2))&amp;"-"&amp;$B31)</f>
      </c>
    </row>
    <row r="32">
      <c r="D32" s="3"/>
      <c r="E32" s="4"/>
      <c r="F32" s="3"/>
      <c r="G32" s="4"/>
      <c r="H32" s="4"/>
      <c r="I32" s="4"/>
      <c r="J32" s="4"/>
      <c r="M32" s="5">
        <f>IF(OR($A32="",$E32="",$G32="",$C32=""),"",ROUND(($G32-$E32)*$C32*IF($B32="Short",-1,1),2))</f>
      </c>
      <c r="N32" s="5">
        <f>IF($M32="","",ROUND($M32-IF($H32="",0,$H32),2))</f>
      </c>
      <c r="O32" s="6">
        <f>IF(OR($N32="",$I32=""),"",IF($E32=$I32,"",ROUND($N32/(ABS($E32-$I32)*$C32),2)))</f>
      </c>
      <c r="P32" s="7">
        <f>IF($N32="","",IF($N32&gt;0,"Win",IF($N32&lt;0,"Loss","Breakeven")))</f>
      </c>
      <c r="Q32" s="7">
        <f>IF($A32="","",IF($D32="","",CHOOSE(WEEKDAY($D32),"Sun","Mon","Tue","Wed","Thu","Fri","Sat")))</f>
      </c>
      <c r="R32" s="5">
        <f>IF($N32="","",SUMIFS($N$2:$N$501,$F$2:$F$501,"&lt;="&amp;$F32))</f>
      </c>
      <c r="S32" s="5">
        <f>IF($R32="","",MAX(0,_xlfn.MAXIFS($R$2:$R$501,$F$2:$F$501,"&lt;="&amp;$F32))-$R32)</f>
      </c>
      <c r="T32" s="7">
        <f>IF($A32="","",IF(OR($F32="",$G32=""),"Open","Closed"))</f>
      </c>
      <c r="U32" s="7">
        <f>IF($A32="","",TimeZone)</f>
      </c>
      <c r="V32" s="7">
        <f>IF($A32="","",$A32&amp;"-"&amp;IF($D32="","",YEAR($D32)&amp;RIGHT("0"&amp;MONTH($D32),2)&amp;RIGHT("0"&amp;DAY($D32),2)&amp;"-"&amp;RIGHT("0"&amp;HOUR($D32),2)&amp;RIGHT("0"&amp;MINUTE($D32),2)&amp;RIGHT("0"&amp;SECOND($D32),2))&amp;"-"&amp;$B32)</f>
      </c>
    </row>
    <row r="33">
      <c r="D33" s="3"/>
      <c r="E33" s="4"/>
      <c r="F33" s="3"/>
      <c r="G33" s="4"/>
      <c r="H33" s="4"/>
      <c r="I33" s="4"/>
      <c r="J33" s="4"/>
      <c r="M33" s="5">
        <f>IF(OR($A33="",$E33="",$G33="",$C33=""),"",ROUND(($G33-$E33)*$C33*IF($B33="Short",-1,1),2))</f>
      </c>
      <c r="N33" s="5">
        <f>IF($M33="","",ROUND($M33-IF($H33="",0,$H33),2))</f>
      </c>
      <c r="O33" s="6">
        <f>IF(OR($N33="",$I33=""),"",IF($E33=$I33,"",ROUND($N33/(ABS($E33-$I33)*$C33),2)))</f>
      </c>
      <c r="P33" s="7">
        <f>IF($N33="","",IF($N33&gt;0,"Win",IF($N33&lt;0,"Loss","Breakeven")))</f>
      </c>
      <c r="Q33" s="7">
        <f>IF($A33="","",IF($D33="","",CHOOSE(WEEKDAY($D33),"Sun","Mon","Tue","Wed","Thu","Fri","Sat")))</f>
      </c>
      <c r="R33" s="5">
        <f>IF($N33="","",SUMIFS($N$2:$N$501,$F$2:$F$501,"&lt;="&amp;$F33))</f>
      </c>
      <c r="S33" s="5">
        <f>IF($R33="","",MAX(0,_xlfn.MAXIFS($R$2:$R$501,$F$2:$F$501,"&lt;="&amp;$F33))-$R33)</f>
      </c>
      <c r="T33" s="7">
        <f>IF($A33="","",IF(OR($F33="",$G33=""),"Open","Closed"))</f>
      </c>
      <c r="U33" s="7">
        <f>IF($A33="","",TimeZone)</f>
      </c>
      <c r="V33" s="7">
        <f>IF($A33="","",$A33&amp;"-"&amp;IF($D33="","",YEAR($D33)&amp;RIGHT("0"&amp;MONTH($D33),2)&amp;RIGHT("0"&amp;DAY($D33),2)&amp;"-"&amp;RIGHT("0"&amp;HOUR($D33),2)&amp;RIGHT("0"&amp;MINUTE($D33),2)&amp;RIGHT("0"&amp;SECOND($D33),2))&amp;"-"&amp;$B33)</f>
      </c>
    </row>
    <row r="34">
      <c r="D34" s="3"/>
      <c r="E34" s="4"/>
      <c r="F34" s="3"/>
      <c r="G34" s="4"/>
      <c r="H34" s="4"/>
      <c r="I34" s="4"/>
      <c r="J34" s="4"/>
      <c r="M34" s="5">
        <f>IF(OR($A34="",$E34="",$G34="",$C34=""),"",ROUND(($G34-$E34)*$C34*IF($B34="Short",-1,1),2))</f>
      </c>
      <c r="N34" s="5">
        <f>IF($M34="","",ROUND($M34-IF($H34="",0,$H34),2))</f>
      </c>
      <c r="O34" s="6">
        <f>IF(OR($N34="",$I34=""),"",IF($E34=$I34,"",ROUND($N34/(ABS($E34-$I34)*$C34),2)))</f>
      </c>
      <c r="P34" s="7">
        <f>IF($N34="","",IF($N34&gt;0,"Win",IF($N34&lt;0,"Loss","Breakeven")))</f>
      </c>
      <c r="Q34" s="7">
        <f>IF($A34="","",IF($D34="","",CHOOSE(WEEKDAY($D34),"Sun","Mon","Tue","Wed","Thu","Fri","Sat")))</f>
      </c>
      <c r="R34" s="5">
        <f>IF($N34="","",SUMIFS($N$2:$N$501,$F$2:$F$501,"&lt;="&amp;$F34))</f>
      </c>
      <c r="S34" s="5">
        <f>IF($R34="","",MAX(0,_xlfn.MAXIFS($R$2:$R$501,$F$2:$F$501,"&lt;="&amp;$F34))-$R34)</f>
      </c>
      <c r="T34" s="7">
        <f>IF($A34="","",IF(OR($F34="",$G34=""),"Open","Closed"))</f>
      </c>
      <c r="U34" s="7">
        <f>IF($A34="","",TimeZone)</f>
      </c>
      <c r="V34" s="7">
        <f>IF($A34="","",$A34&amp;"-"&amp;IF($D34="","",YEAR($D34)&amp;RIGHT("0"&amp;MONTH($D34),2)&amp;RIGHT("0"&amp;DAY($D34),2)&amp;"-"&amp;RIGHT("0"&amp;HOUR($D34),2)&amp;RIGHT("0"&amp;MINUTE($D34),2)&amp;RIGHT("0"&amp;SECOND($D34),2))&amp;"-"&amp;$B34)</f>
      </c>
    </row>
    <row r="35">
      <c r="D35" s="3"/>
      <c r="E35" s="4"/>
      <c r="F35" s="3"/>
      <c r="G35" s="4"/>
      <c r="H35" s="4"/>
      <c r="I35" s="4"/>
      <c r="J35" s="4"/>
      <c r="M35" s="5">
        <f>IF(OR($A35="",$E35="",$G35="",$C35=""),"",ROUND(($G35-$E35)*$C35*IF($B35="Short",-1,1),2))</f>
      </c>
      <c r="N35" s="5">
        <f>IF($M35="","",ROUND($M35-IF($H35="",0,$H35),2))</f>
      </c>
      <c r="O35" s="6">
        <f>IF(OR($N35="",$I35=""),"",IF($E35=$I35,"",ROUND($N35/(ABS($E35-$I35)*$C35),2)))</f>
      </c>
      <c r="P35" s="7">
        <f>IF($N35="","",IF($N35&gt;0,"Win",IF($N35&lt;0,"Loss","Breakeven")))</f>
      </c>
      <c r="Q35" s="7">
        <f>IF($A35="","",IF($D35="","",CHOOSE(WEEKDAY($D35),"Sun","Mon","Tue","Wed","Thu","Fri","Sat")))</f>
      </c>
      <c r="R35" s="5">
        <f>IF($N35="","",SUMIFS($N$2:$N$501,$F$2:$F$501,"&lt;="&amp;$F35))</f>
      </c>
      <c r="S35" s="5">
        <f>IF($R35="","",MAX(0,_xlfn.MAXIFS($R$2:$R$501,$F$2:$F$501,"&lt;="&amp;$F35))-$R35)</f>
      </c>
      <c r="T35" s="7">
        <f>IF($A35="","",IF(OR($F35="",$G35=""),"Open","Closed"))</f>
      </c>
      <c r="U35" s="7">
        <f>IF($A35="","",TimeZone)</f>
      </c>
      <c r="V35" s="7">
        <f>IF($A35="","",$A35&amp;"-"&amp;IF($D35="","",YEAR($D35)&amp;RIGHT("0"&amp;MONTH($D35),2)&amp;RIGHT("0"&amp;DAY($D35),2)&amp;"-"&amp;RIGHT("0"&amp;HOUR($D35),2)&amp;RIGHT("0"&amp;MINUTE($D35),2)&amp;RIGHT("0"&amp;SECOND($D35),2))&amp;"-"&amp;$B35)</f>
      </c>
    </row>
    <row r="36">
      <c r="D36" s="3"/>
      <c r="E36" s="4"/>
      <c r="F36" s="3"/>
      <c r="G36" s="4"/>
      <c r="H36" s="4"/>
      <c r="I36" s="4"/>
      <c r="J36" s="4"/>
      <c r="M36" s="5">
        <f>IF(OR($A36="",$E36="",$G36="",$C36=""),"",ROUND(($G36-$E36)*$C36*IF($B36="Short",-1,1),2))</f>
      </c>
      <c r="N36" s="5">
        <f>IF($M36="","",ROUND($M36-IF($H36="",0,$H36),2))</f>
      </c>
      <c r="O36" s="6">
        <f>IF(OR($N36="",$I36=""),"",IF($E36=$I36,"",ROUND($N36/(ABS($E36-$I36)*$C36),2)))</f>
      </c>
      <c r="P36" s="7">
        <f>IF($N36="","",IF($N36&gt;0,"Win",IF($N36&lt;0,"Loss","Breakeven")))</f>
      </c>
      <c r="Q36" s="7">
        <f>IF($A36="","",IF($D36="","",CHOOSE(WEEKDAY($D36),"Sun","Mon","Tue","Wed","Thu","Fri","Sat")))</f>
      </c>
      <c r="R36" s="5">
        <f>IF($N36="","",SUMIFS($N$2:$N$501,$F$2:$F$501,"&lt;="&amp;$F36))</f>
      </c>
      <c r="S36" s="5">
        <f>IF($R36="","",MAX(0,_xlfn.MAXIFS($R$2:$R$501,$F$2:$F$501,"&lt;="&amp;$F36))-$R36)</f>
      </c>
      <c r="T36" s="7">
        <f>IF($A36="","",IF(OR($F36="",$G36=""),"Open","Closed"))</f>
      </c>
      <c r="U36" s="7">
        <f>IF($A36="","",TimeZone)</f>
      </c>
      <c r="V36" s="7">
        <f>IF($A36="","",$A36&amp;"-"&amp;IF($D36="","",YEAR($D36)&amp;RIGHT("0"&amp;MONTH($D36),2)&amp;RIGHT("0"&amp;DAY($D36),2)&amp;"-"&amp;RIGHT("0"&amp;HOUR($D36),2)&amp;RIGHT("0"&amp;MINUTE($D36),2)&amp;RIGHT("0"&amp;SECOND($D36),2))&amp;"-"&amp;$B36)</f>
      </c>
    </row>
    <row r="37">
      <c r="D37" s="3"/>
      <c r="E37" s="4"/>
      <c r="F37" s="3"/>
      <c r="G37" s="4"/>
      <c r="H37" s="4"/>
      <c r="I37" s="4"/>
      <c r="J37" s="4"/>
      <c r="M37" s="5">
        <f>IF(OR($A37="",$E37="",$G37="",$C37=""),"",ROUND(($G37-$E37)*$C37*IF($B37="Short",-1,1),2))</f>
      </c>
      <c r="N37" s="5">
        <f>IF($M37="","",ROUND($M37-IF($H37="",0,$H37),2))</f>
      </c>
      <c r="O37" s="6">
        <f>IF(OR($N37="",$I37=""),"",IF($E37=$I37,"",ROUND($N37/(ABS($E37-$I37)*$C37),2)))</f>
      </c>
      <c r="P37" s="7">
        <f>IF($N37="","",IF($N37&gt;0,"Win",IF($N37&lt;0,"Loss","Breakeven")))</f>
      </c>
      <c r="Q37" s="7">
        <f>IF($A37="","",IF($D37="","",CHOOSE(WEEKDAY($D37),"Sun","Mon","Tue","Wed","Thu","Fri","Sat")))</f>
      </c>
      <c r="R37" s="5">
        <f>IF($N37="","",SUMIFS($N$2:$N$501,$F$2:$F$501,"&lt;="&amp;$F37))</f>
      </c>
      <c r="S37" s="5">
        <f>IF($R37="","",MAX(0,_xlfn.MAXIFS($R$2:$R$501,$F$2:$F$501,"&lt;="&amp;$F37))-$R37)</f>
      </c>
      <c r="T37" s="7">
        <f>IF($A37="","",IF(OR($F37="",$G37=""),"Open","Closed"))</f>
      </c>
      <c r="U37" s="7">
        <f>IF($A37="","",TimeZone)</f>
      </c>
      <c r="V37" s="7">
        <f>IF($A37="","",$A37&amp;"-"&amp;IF($D37="","",YEAR($D37)&amp;RIGHT("0"&amp;MONTH($D37),2)&amp;RIGHT("0"&amp;DAY($D37),2)&amp;"-"&amp;RIGHT("0"&amp;HOUR($D37),2)&amp;RIGHT("0"&amp;MINUTE($D37),2)&amp;RIGHT("0"&amp;SECOND($D37),2))&amp;"-"&amp;$B37)</f>
      </c>
    </row>
    <row r="38">
      <c r="D38" s="3"/>
      <c r="E38" s="4"/>
      <c r="F38" s="3"/>
      <c r="G38" s="4"/>
      <c r="H38" s="4"/>
      <c r="I38" s="4"/>
      <c r="J38" s="4"/>
      <c r="M38" s="5">
        <f>IF(OR($A38="",$E38="",$G38="",$C38=""),"",ROUND(($G38-$E38)*$C38*IF($B38="Short",-1,1),2))</f>
      </c>
      <c r="N38" s="5">
        <f>IF($M38="","",ROUND($M38-IF($H38="",0,$H38),2))</f>
      </c>
      <c r="O38" s="6">
        <f>IF(OR($N38="",$I38=""),"",IF($E38=$I38,"",ROUND($N38/(ABS($E38-$I38)*$C38),2)))</f>
      </c>
      <c r="P38" s="7">
        <f>IF($N38="","",IF($N38&gt;0,"Win",IF($N38&lt;0,"Loss","Breakeven")))</f>
      </c>
      <c r="Q38" s="7">
        <f>IF($A38="","",IF($D38="","",CHOOSE(WEEKDAY($D38),"Sun","Mon","Tue","Wed","Thu","Fri","Sat")))</f>
      </c>
      <c r="R38" s="5">
        <f>IF($N38="","",SUMIFS($N$2:$N$501,$F$2:$F$501,"&lt;="&amp;$F38))</f>
      </c>
      <c r="S38" s="5">
        <f>IF($R38="","",MAX(0,_xlfn.MAXIFS($R$2:$R$501,$F$2:$F$501,"&lt;="&amp;$F38))-$R38)</f>
      </c>
      <c r="T38" s="7">
        <f>IF($A38="","",IF(OR($F38="",$G38=""),"Open","Closed"))</f>
      </c>
      <c r="U38" s="7">
        <f>IF($A38="","",TimeZone)</f>
      </c>
      <c r="V38" s="7">
        <f>IF($A38="","",$A38&amp;"-"&amp;IF($D38="","",YEAR($D38)&amp;RIGHT("0"&amp;MONTH($D38),2)&amp;RIGHT("0"&amp;DAY($D38),2)&amp;"-"&amp;RIGHT("0"&amp;HOUR($D38),2)&amp;RIGHT("0"&amp;MINUTE($D38),2)&amp;RIGHT("0"&amp;SECOND($D38),2))&amp;"-"&amp;$B38)</f>
      </c>
    </row>
    <row r="39">
      <c r="D39" s="3"/>
      <c r="E39" s="4"/>
      <c r="F39" s="3"/>
      <c r="G39" s="4"/>
      <c r="H39" s="4"/>
      <c r="I39" s="4"/>
      <c r="J39" s="4"/>
      <c r="M39" s="5">
        <f>IF(OR($A39="",$E39="",$G39="",$C39=""),"",ROUND(($G39-$E39)*$C39*IF($B39="Short",-1,1),2))</f>
      </c>
      <c r="N39" s="5">
        <f>IF($M39="","",ROUND($M39-IF($H39="",0,$H39),2))</f>
      </c>
      <c r="O39" s="6">
        <f>IF(OR($N39="",$I39=""),"",IF($E39=$I39,"",ROUND($N39/(ABS($E39-$I39)*$C39),2)))</f>
      </c>
      <c r="P39" s="7">
        <f>IF($N39="","",IF($N39&gt;0,"Win",IF($N39&lt;0,"Loss","Breakeven")))</f>
      </c>
      <c r="Q39" s="7">
        <f>IF($A39="","",IF($D39="","",CHOOSE(WEEKDAY($D39),"Sun","Mon","Tue","Wed","Thu","Fri","Sat")))</f>
      </c>
      <c r="R39" s="5">
        <f>IF($N39="","",SUMIFS($N$2:$N$501,$F$2:$F$501,"&lt;="&amp;$F39))</f>
      </c>
      <c r="S39" s="5">
        <f>IF($R39="","",MAX(0,_xlfn.MAXIFS($R$2:$R$501,$F$2:$F$501,"&lt;="&amp;$F39))-$R39)</f>
      </c>
      <c r="T39" s="7">
        <f>IF($A39="","",IF(OR($F39="",$G39=""),"Open","Closed"))</f>
      </c>
      <c r="U39" s="7">
        <f>IF($A39="","",TimeZone)</f>
      </c>
      <c r="V39" s="7">
        <f>IF($A39="","",$A39&amp;"-"&amp;IF($D39="","",YEAR($D39)&amp;RIGHT("0"&amp;MONTH($D39),2)&amp;RIGHT("0"&amp;DAY($D39),2)&amp;"-"&amp;RIGHT("0"&amp;HOUR($D39),2)&amp;RIGHT("0"&amp;MINUTE($D39),2)&amp;RIGHT("0"&amp;SECOND($D39),2))&amp;"-"&amp;$B39)</f>
      </c>
    </row>
    <row r="40">
      <c r="D40" s="3"/>
      <c r="E40" s="4"/>
      <c r="F40" s="3"/>
      <c r="G40" s="4"/>
      <c r="H40" s="4"/>
      <c r="I40" s="4"/>
      <c r="J40" s="4"/>
      <c r="M40" s="5">
        <f>IF(OR($A40="",$E40="",$G40="",$C40=""),"",ROUND(($G40-$E40)*$C40*IF($B40="Short",-1,1),2))</f>
      </c>
      <c r="N40" s="5">
        <f>IF($M40="","",ROUND($M40-IF($H40="",0,$H40),2))</f>
      </c>
      <c r="O40" s="6">
        <f>IF(OR($N40="",$I40=""),"",IF($E40=$I40,"",ROUND($N40/(ABS($E40-$I40)*$C40),2)))</f>
      </c>
      <c r="P40" s="7">
        <f>IF($N40="","",IF($N40&gt;0,"Win",IF($N40&lt;0,"Loss","Breakeven")))</f>
      </c>
      <c r="Q40" s="7">
        <f>IF($A40="","",IF($D40="","",CHOOSE(WEEKDAY($D40),"Sun","Mon","Tue","Wed","Thu","Fri","Sat")))</f>
      </c>
      <c r="R40" s="5">
        <f>IF($N40="","",SUMIFS($N$2:$N$501,$F$2:$F$501,"&lt;="&amp;$F40))</f>
      </c>
      <c r="S40" s="5">
        <f>IF($R40="","",MAX(0,_xlfn.MAXIFS($R$2:$R$501,$F$2:$F$501,"&lt;="&amp;$F40))-$R40)</f>
      </c>
      <c r="T40" s="7">
        <f>IF($A40="","",IF(OR($F40="",$G40=""),"Open","Closed"))</f>
      </c>
      <c r="U40" s="7">
        <f>IF($A40="","",TimeZone)</f>
      </c>
      <c r="V40" s="7">
        <f>IF($A40="","",$A40&amp;"-"&amp;IF($D40="","",YEAR($D40)&amp;RIGHT("0"&amp;MONTH($D40),2)&amp;RIGHT("0"&amp;DAY($D40),2)&amp;"-"&amp;RIGHT("0"&amp;HOUR($D40),2)&amp;RIGHT("0"&amp;MINUTE($D40),2)&amp;RIGHT("0"&amp;SECOND($D40),2))&amp;"-"&amp;$B40)</f>
      </c>
    </row>
    <row r="41">
      <c r="D41" s="3"/>
      <c r="E41" s="4"/>
      <c r="F41" s="3"/>
      <c r="G41" s="4"/>
      <c r="H41" s="4"/>
      <c r="I41" s="4"/>
      <c r="J41" s="4"/>
      <c r="M41" s="5">
        <f>IF(OR($A41="",$E41="",$G41="",$C41=""),"",ROUND(($G41-$E41)*$C41*IF($B41="Short",-1,1),2))</f>
      </c>
      <c r="N41" s="5">
        <f>IF($M41="","",ROUND($M41-IF($H41="",0,$H41),2))</f>
      </c>
      <c r="O41" s="6">
        <f>IF(OR($N41="",$I41=""),"",IF($E41=$I41,"",ROUND($N41/(ABS($E41-$I41)*$C41),2)))</f>
      </c>
      <c r="P41" s="7">
        <f>IF($N41="","",IF($N41&gt;0,"Win",IF($N41&lt;0,"Loss","Breakeven")))</f>
      </c>
      <c r="Q41" s="7">
        <f>IF($A41="","",IF($D41="","",CHOOSE(WEEKDAY($D41),"Sun","Mon","Tue","Wed","Thu","Fri","Sat")))</f>
      </c>
      <c r="R41" s="5">
        <f>IF($N41="","",SUMIFS($N$2:$N$501,$F$2:$F$501,"&lt;="&amp;$F41))</f>
      </c>
      <c r="S41" s="5">
        <f>IF($R41="","",MAX(0,_xlfn.MAXIFS($R$2:$R$501,$F$2:$F$501,"&lt;="&amp;$F41))-$R41)</f>
      </c>
      <c r="T41" s="7">
        <f>IF($A41="","",IF(OR($F41="",$G41=""),"Open","Closed"))</f>
      </c>
      <c r="U41" s="7">
        <f>IF($A41="","",TimeZone)</f>
      </c>
      <c r="V41" s="7">
        <f>IF($A41="","",$A41&amp;"-"&amp;IF($D41="","",YEAR($D41)&amp;RIGHT("0"&amp;MONTH($D41),2)&amp;RIGHT("0"&amp;DAY($D41),2)&amp;"-"&amp;RIGHT("0"&amp;HOUR($D41),2)&amp;RIGHT("0"&amp;MINUTE($D41),2)&amp;RIGHT("0"&amp;SECOND($D41),2))&amp;"-"&amp;$B41)</f>
      </c>
    </row>
    <row r="42">
      <c r="D42" s="3"/>
      <c r="E42" s="4"/>
      <c r="F42" s="3"/>
      <c r="G42" s="4"/>
      <c r="H42" s="4"/>
      <c r="I42" s="4"/>
      <c r="J42" s="4"/>
      <c r="M42" s="5">
        <f>IF(OR($A42="",$E42="",$G42="",$C42=""),"",ROUND(($G42-$E42)*$C42*IF($B42="Short",-1,1),2))</f>
      </c>
      <c r="N42" s="5">
        <f>IF($M42="","",ROUND($M42-IF($H42="",0,$H42),2))</f>
      </c>
      <c r="O42" s="6">
        <f>IF(OR($N42="",$I42=""),"",IF($E42=$I42,"",ROUND($N42/(ABS($E42-$I42)*$C42),2)))</f>
      </c>
      <c r="P42" s="7">
        <f>IF($N42="","",IF($N42&gt;0,"Win",IF($N42&lt;0,"Loss","Breakeven")))</f>
      </c>
      <c r="Q42" s="7">
        <f>IF($A42="","",IF($D42="","",CHOOSE(WEEKDAY($D42),"Sun","Mon","Tue","Wed","Thu","Fri","Sat")))</f>
      </c>
      <c r="R42" s="5">
        <f>IF($N42="","",SUMIFS($N$2:$N$501,$F$2:$F$501,"&lt;="&amp;$F42))</f>
      </c>
      <c r="S42" s="5">
        <f>IF($R42="","",MAX(0,_xlfn.MAXIFS($R$2:$R$501,$F$2:$F$501,"&lt;="&amp;$F42))-$R42)</f>
      </c>
      <c r="T42" s="7">
        <f>IF($A42="","",IF(OR($F42="",$G42=""),"Open","Closed"))</f>
      </c>
      <c r="U42" s="7">
        <f>IF($A42="","",TimeZone)</f>
      </c>
      <c r="V42" s="7">
        <f>IF($A42="","",$A42&amp;"-"&amp;IF($D42="","",YEAR($D42)&amp;RIGHT("0"&amp;MONTH($D42),2)&amp;RIGHT("0"&amp;DAY($D42),2)&amp;"-"&amp;RIGHT("0"&amp;HOUR($D42),2)&amp;RIGHT("0"&amp;MINUTE($D42),2)&amp;RIGHT("0"&amp;SECOND($D42),2))&amp;"-"&amp;$B42)</f>
      </c>
    </row>
    <row r="43">
      <c r="D43" s="3"/>
      <c r="E43" s="4"/>
      <c r="F43" s="3"/>
      <c r="G43" s="4"/>
      <c r="H43" s="4"/>
      <c r="I43" s="4"/>
      <c r="J43" s="4"/>
      <c r="M43" s="5">
        <f>IF(OR($A43="",$E43="",$G43="",$C43=""),"",ROUND(($G43-$E43)*$C43*IF($B43="Short",-1,1),2))</f>
      </c>
      <c r="N43" s="5">
        <f>IF($M43="","",ROUND($M43-IF($H43="",0,$H43),2))</f>
      </c>
      <c r="O43" s="6">
        <f>IF(OR($N43="",$I43=""),"",IF($E43=$I43,"",ROUND($N43/(ABS($E43-$I43)*$C43),2)))</f>
      </c>
      <c r="P43" s="7">
        <f>IF($N43="","",IF($N43&gt;0,"Win",IF($N43&lt;0,"Loss","Breakeven")))</f>
      </c>
      <c r="Q43" s="7">
        <f>IF($A43="","",IF($D43="","",CHOOSE(WEEKDAY($D43),"Sun","Mon","Tue","Wed","Thu","Fri","Sat")))</f>
      </c>
      <c r="R43" s="5">
        <f>IF($N43="","",SUMIFS($N$2:$N$501,$F$2:$F$501,"&lt;="&amp;$F43))</f>
      </c>
      <c r="S43" s="5">
        <f>IF($R43="","",MAX(0,_xlfn.MAXIFS($R$2:$R$501,$F$2:$F$501,"&lt;="&amp;$F43))-$R43)</f>
      </c>
      <c r="T43" s="7">
        <f>IF($A43="","",IF(OR($F43="",$G43=""),"Open","Closed"))</f>
      </c>
      <c r="U43" s="7">
        <f>IF($A43="","",TimeZone)</f>
      </c>
      <c r="V43" s="7">
        <f>IF($A43="","",$A43&amp;"-"&amp;IF($D43="","",YEAR($D43)&amp;RIGHT("0"&amp;MONTH($D43),2)&amp;RIGHT("0"&amp;DAY($D43),2)&amp;"-"&amp;RIGHT("0"&amp;HOUR($D43),2)&amp;RIGHT("0"&amp;MINUTE($D43),2)&amp;RIGHT("0"&amp;SECOND($D43),2))&amp;"-"&amp;$B43)</f>
      </c>
    </row>
    <row r="44">
      <c r="D44" s="3"/>
      <c r="E44" s="4"/>
      <c r="F44" s="3"/>
      <c r="G44" s="4"/>
      <c r="H44" s="4"/>
      <c r="I44" s="4"/>
      <c r="J44" s="4"/>
      <c r="M44" s="5">
        <f>IF(OR($A44="",$E44="",$G44="",$C44=""),"",ROUND(($G44-$E44)*$C44*IF($B44="Short",-1,1),2))</f>
      </c>
      <c r="N44" s="5">
        <f>IF($M44="","",ROUND($M44-IF($H44="",0,$H44),2))</f>
      </c>
      <c r="O44" s="6">
        <f>IF(OR($N44="",$I44=""),"",IF($E44=$I44,"",ROUND($N44/(ABS($E44-$I44)*$C44),2)))</f>
      </c>
      <c r="P44" s="7">
        <f>IF($N44="","",IF($N44&gt;0,"Win",IF($N44&lt;0,"Loss","Breakeven")))</f>
      </c>
      <c r="Q44" s="7">
        <f>IF($A44="","",IF($D44="","",CHOOSE(WEEKDAY($D44),"Sun","Mon","Tue","Wed","Thu","Fri","Sat")))</f>
      </c>
      <c r="R44" s="5">
        <f>IF($N44="","",SUMIFS($N$2:$N$501,$F$2:$F$501,"&lt;="&amp;$F44))</f>
      </c>
      <c r="S44" s="5">
        <f>IF($R44="","",MAX(0,_xlfn.MAXIFS($R$2:$R$501,$F$2:$F$501,"&lt;="&amp;$F44))-$R44)</f>
      </c>
      <c r="T44" s="7">
        <f>IF($A44="","",IF(OR($F44="",$G44=""),"Open","Closed"))</f>
      </c>
      <c r="U44" s="7">
        <f>IF($A44="","",TimeZone)</f>
      </c>
      <c r="V44" s="7">
        <f>IF($A44="","",$A44&amp;"-"&amp;IF($D44="","",YEAR($D44)&amp;RIGHT("0"&amp;MONTH($D44),2)&amp;RIGHT("0"&amp;DAY($D44),2)&amp;"-"&amp;RIGHT("0"&amp;HOUR($D44),2)&amp;RIGHT("0"&amp;MINUTE($D44),2)&amp;RIGHT("0"&amp;SECOND($D44),2))&amp;"-"&amp;$B44)</f>
      </c>
    </row>
    <row r="45">
      <c r="D45" s="3"/>
      <c r="E45" s="4"/>
      <c r="F45" s="3"/>
      <c r="G45" s="4"/>
      <c r="H45" s="4"/>
      <c r="I45" s="4"/>
      <c r="J45" s="4"/>
      <c r="M45" s="5">
        <f>IF(OR($A45="",$E45="",$G45="",$C45=""),"",ROUND(($G45-$E45)*$C45*IF($B45="Short",-1,1),2))</f>
      </c>
      <c r="N45" s="5">
        <f>IF($M45="","",ROUND($M45-IF($H45="",0,$H45),2))</f>
      </c>
      <c r="O45" s="6">
        <f>IF(OR($N45="",$I45=""),"",IF($E45=$I45,"",ROUND($N45/(ABS($E45-$I45)*$C45),2)))</f>
      </c>
      <c r="P45" s="7">
        <f>IF($N45="","",IF($N45&gt;0,"Win",IF($N45&lt;0,"Loss","Breakeven")))</f>
      </c>
      <c r="Q45" s="7">
        <f>IF($A45="","",IF($D45="","",CHOOSE(WEEKDAY($D45),"Sun","Mon","Tue","Wed","Thu","Fri","Sat")))</f>
      </c>
      <c r="R45" s="5">
        <f>IF($N45="","",SUMIFS($N$2:$N$501,$F$2:$F$501,"&lt;="&amp;$F45))</f>
      </c>
      <c r="S45" s="5">
        <f>IF($R45="","",MAX(0,_xlfn.MAXIFS($R$2:$R$501,$F$2:$F$501,"&lt;="&amp;$F45))-$R45)</f>
      </c>
      <c r="T45" s="7">
        <f>IF($A45="","",IF(OR($F45="",$G45=""),"Open","Closed"))</f>
      </c>
      <c r="U45" s="7">
        <f>IF($A45="","",TimeZone)</f>
      </c>
      <c r="V45" s="7">
        <f>IF($A45="","",$A45&amp;"-"&amp;IF($D45="","",YEAR($D45)&amp;RIGHT("0"&amp;MONTH($D45),2)&amp;RIGHT("0"&amp;DAY($D45),2)&amp;"-"&amp;RIGHT("0"&amp;HOUR($D45),2)&amp;RIGHT("0"&amp;MINUTE($D45),2)&amp;RIGHT("0"&amp;SECOND($D45),2))&amp;"-"&amp;$B45)</f>
      </c>
    </row>
    <row r="46">
      <c r="D46" s="3"/>
      <c r="E46" s="4"/>
      <c r="F46" s="3"/>
      <c r="G46" s="4"/>
      <c r="H46" s="4"/>
      <c r="I46" s="4"/>
      <c r="J46" s="4"/>
      <c r="M46" s="5">
        <f>IF(OR($A46="",$E46="",$G46="",$C46=""),"",ROUND(($G46-$E46)*$C46*IF($B46="Short",-1,1),2))</f>
      </c>
      <c r="N46" s="5">
        <f>IF($M46="","",ROUND($M46-IF($H46="",0,$H46),2))</f>
      </c>
      <c r="O46" s="6">
        <f>IF(OR($N46="",$I46=""),"",IF($E46=$I46,"",ROUND($N46/(ABS($E46-$I46)*$C46),2)))</f>
      </c>
      <c r="P46" s="7">
        <f>IF($N46="","",IF($N46&gt;0,"Win",IF($N46&lt;0,"Loss","Breakeven")))</f>
      </c>
      <c r="Q46" s="7">
        <f>IF($A46="","",IF($D46="","",CHOOSE(WEEKDAY($D46),"Sun","Mon","Tue","Wed","Thu","Fri","Sat")))</f>
      </c>
      <c r="R46" s="5">
        <f>IF($N46="","",SUMIFS($N$2:$N$501,$F$2:$F$501,"&lt;="&amp;$F46))</f>
      </c>
      <c r="S46" s="5">
        <f>IF($R46="","",MAX(0,_xlfn.MAXIFS($R$2:$R$501,$F$2:$F$501,"&lt;="&amp;$F46))-$R46)</f>
      </c>
      <c r="T46" s="7">
        <f>IF($A46="","",IF(OR($F46="",$G46=""),"Open","Closed"))</f>
      </c>
      <c r="U46" s="7">
        <f>IF($A46="","",TimeZone)</f>
      </c>
      <c r="V46" s="7">
        <f>IF($A46="","",$A46&amp;"-"&amp;IF($D46="","",YEAR($D46)&amp;RIGHT("0"&amp;MONTH($D46),2)&amp;RIGHT("0"&amp;DAY($D46),2)&amp;"-"&amp;RIGHT("0"&amp;HOUR($D46),2)&amp;RIGHT("0"&amp;MINUTE($D46),2)&amp;RIGHT("0"&amp;SECOND($D46),2))&amp;"-"&amp;$B46)</f>
      </c>
    </row>
    <row r="47">
      <c r="D47" s="3"/>
      <c r="E47" s="4"/>
      <c r="F47" s="3"/>
      <c r="G47" s="4"/>
      <c r="H47" s="4"/>
      <c r="I47" s="4"/>
      <c r="J47" s="4"/>
      <c r="M47" s="5">
        <f>IF(OR($A47="",$E47="",$G47="",$C47=""),"",ROUND(($G47-$E47)*$C47*IF($B47="Short",-1,1),2))</f>
      </c>
      <c r="N47" s="5">
        <f>IF($M47="","",ROUND($M47-IF($H47="",0,$H47),2))</f>
      </c>
      <c r="O47" s="6">
        <f>IF(OR($N47="",$I47=""),"",IF($E47=$I47,"",ROUND($N47/(ABS($E47-$I47)*$C47),2)))</f>
      </c>
      <c r="P47" s="7">
        <f>IF($N47="","",IF($N47&gt;0,"Win",IF($N47&lt;0,"Loss","Breakeven")))</f>
      </c>
      <c r="Q47" s="7">
        <f>IF($A47="","",IF($D47="","",CHOOSE(WEEKDAY($D47),"Sun","Mon","Tue","Wed","Thu","Fri","Sat")))</f>
      </c>
      <c r="R47" s="5">
        <f>IF($N47="","",SUMIFS($N$2:$N$501,$F$2:$F$501,"&lt;="&amp;$F47))</f>
      </c>
      <c r="S47" s="5">
        <f>IF($R47="","",MAX(0,_xlfn.MAXIFS($R$2:$R$501,$F$2:$F$501,"&lt;="&amp;$F47))-$R47)</f>
      </c>
      <c r="T47" s="7">
        <f>IF($A47="","",IF(OR($F47="",$G47=""),"Open","Closed"))</f>
      </c>
      <c r="U47" s="7">
        <f>IF($A47="","",TimeZone)</f>
      </c>
      <c r="V47" s="7">
        <f>IF($A47="","",$A47&amp;"-"&amp;IF($D47="","",YEAR($D47)&amp;RIGHT("0"&amp;MONTH($D47),2)&amp;RIGHT("0"&amp;DAY($D47),2)&amp;"-"&amp;RIGHT("0"&amp;HOUR($D47),2)&amp;RIGHT("0"&amp;MINUTE($D47),2)&amp;RIGHT("0"&amp;SECOND($D47),2))&amp;"-"&amp;$B47)</f>
      </c>
    </row>
    <row r="48">
      <c r="D48" s="3"/>
      <c r="E48" s="4"/>
      <c r="F48" s="3"/>
      <c r="G48" s="4"/>
      <c r="H48" s="4"/>
      <c r="I48" s="4"/>
      <c r="J48" s="4"/>
      <c r="M48" s="5">
        <f>IF(OR($A48="",$E48="",$G48="",$C48=""),"",ROUND(($G48-$E48)*$C48*IF($B48="Short",-1,1),2))</f>
      </c>
      <c r="N48" s="5">
        <f>IF($M48="","",ROUND($M48-IF($H48="",0,$H48),2))</f>
      </c>
      <c r="O48" s="6">
        <f>IF(OR($N48="",$I48=""),"",IF($E48=$I48,"",ROUND($N48/(ABS($E48-$I48)*$C48),2)))</f>
      </c>
      <c r="P48" s="7">
        <f>IF($N48="","",IF($N48&gt;0,"Win",IF($N48&lt;0,"Loss","Breakeven")))</f>
      </c>
      <c r="Q48" s="7">
        <f>IF($A48="","",IF($D48="","",CHOOSE(WEEKDAY($D48),"Sun","Mon","Tue","Wed","Thu","Fri","Sat")))</f>
      </c>
      <c r="R48" s="5">
        <f>IF($N48="","",SUMIFS($N$2:$N$501,$F$2:$F$501,"&lt;="&amp;$F48))</f>
      </c>
      <c r="S48" s="5">
        <f>IF($R48="","",MAX(0,_xlfn.MAXIFS($R$2:$R$501,$F$2:$F$501,"&lt;="&amp;$F48))-$R48)</f>
      </c>
      <c r="T48" s="7">
        <f>IF($A48="","",IF(OR($F48="",$G48=""),"Open","Closed"))</f>
      </c>
      <c r="U48" s="7">
        <f>IF($A48="","",TimeZone)</f>
      </c>
      <c r="V48" s="7">
        <f>IF($A48="","",$A48&amp;"-"&amp;IF($D48="","",YEAR($D48)&amp;RIGHT("0"&amp;MONTH($D48),2)&amp;RIGHT("0"&amp;DAY($D48),2)&amp;"-"&amp;RIGHT("0"&amp;HOUR($D48),2)&amp;RIGHT("0"&amp;MINUTE($D48),2)&amp;RIGHT("0"&amp;SECOND($D48),2))&amp;"-"&amp;$B48)</f>
      </c>
    </row>
    <row r="49">
      <c r="D49" s="3"/>
      <c r="E49" s="4"/>
      <c r="F49" s="3"/>
      <c r="G49" s="4"/>
      <c r="H49" s="4"/>
      <c r="I49" s="4"/>
      <c r="J49" s="4"/>
      <c r="M49" s="5">
        <f>IF(OR($A49="",$E49="",$G49="",$C49=""),"",ROUND(($G49-$E49)*$C49*IF($B49="Short",-1,1),2))</f>
      </c>
      <c r="N49" s="5">
        <f>IF($M49="","",ROUND($M49-IF($H49="",0,$H49),2))</f>
      </c>
      <c r="O49" s="6">
        <f>IF(OR($N49="",$I49=""),"",IF($E49=$I49,"",ROUND($N49/(ABS($E49-$I49)*$C49),2)))</f>
      </c>
      <c r="P49" s="7">
        <f>IF($N49="","",IF($N49&gt;0,"Win",IF($N49&lt;0,"Loss","Breakeven")))</f>
      </c>
      <c r="Q49" s="7">
        <f>IF($A49="","",IF($D49="","",CHOOSE(WEEKDAY($D49),"Sun","Mon","Tue","Wed","Thu","Fri","Sat")))</f>
      </c>
      <c r="R49" s="5">
        <f>IF($N49="","",SUMIFS($N$2:$N$501,$F$2:$F$501,"&lt;="&amp;$F49))</f>
      </c>
      <c r="S49" s="5">
        <f>IF($R49="","",MAX(0,_xlfn.MAXIFS($R$2:$R$501,$F$2:$F$501,"&lt;="&amp;$F49))-$R49)</f>
      </c>
      <c r="T49" s="7">
        <f>IF($A49="","",IF(OR($F49="",$G49=""),"Open","Closed"))</f>
      </c>
      <c r="U49" s="7">
        <f>IF($A49="","",TimeZone)</f>
      </c>
      <c r="V49" s="7">
        <f>IF($A49="","",$A49&amp;"-"&amp;IF($D49="","",YEAR($D49)&amp;RIGHT("0"&amp;MONTH($D49),2)&amp;RIGHT("0"&amp;DAY($D49),2)&amp;"-"&amp;RIGHT("0"&amp;HOUR($D49),2)&amp;RIGHT("0"&amp;MINUTE($D49),2)&amp;RIGHT("0"&amp;SECOND($D49),2))&amp;"-"&amp;$B49)</f>
      </c>
    </row>
    <row r="50">
      <c r="D50" s="3"/>
      <c r="E50" s="4"/>
      <c r="F50" s="3"/>
      <c r="G50" s="4"/>
      <c r="H50" s="4"/>
      <c r="I50" s="4"/>
      <c r="J50" s="4"/>
      <c r="M50" s="5">
        <f>IF(OR($A50="",$E50="",$G50="",$C50=""),"",ROUND(($G50-$E50)*$C50*IF($B50="Short",-1,1),2))</f>
      </c>
      <c r="N50" s="5">
        <f>IF($M50="","",ROUND($M50-IF($H50="",0,$H50),2))</f>
      </c>
      <c r="O50" s="6">
        <f>IF(OR($N50="",$I50=""),"",IF($E50=$I50,"",ROUND($N50/(ABS($E50-$I50)*$C50),2)))</f>
      </c>
      <c r="P50" s="7">
        <f>IF($N50="","",IF($N50&gt;0,"Win",IF($N50&lt;0,"Loss","Breakeven")))</f>
      </c>
      <c r="Q50" s="7">
        <f>IF($A50="","",IF($D50="","",CHOOSE(WEEKDAY($D50),"Sun","Mon","Tue","Wed","Thu","Fri","Sat")))</f>
      </c>
      <c r="R50" s="5">
        <f>IF($N50="","",SUMIFS($N$2:$N$501,$F$2:$F$501,"&lt;="&amp;$F50))</f>
      </c>
      <c r="S50" s="5">
        <f>IF($R50="","",MAX(0,_xlfn.MAXIFS($R$2:$R$501,$F$2:$F$501,"&lt;="&amp;$F50))-$R50)</f>
      </c>
      <c r="T50" s="7">
        <f>IF($A50="","",IF(OR($F50="",$G50=""),"Open","Closed"))</f>
      </c>
      <c r="U50" s="7">
        <f>IF($A50="","",TimeZone)</f>
      </c>
      <c r="V50" s="7">
        <f>IF($A50="","",$A50&amp;"-"&amp;IF($D50="","",YEAR($D50)&amp;RIGHT("0"&amp;MONTH($D50),2)&amp;RIGHT("0"&amp;DAY($D50),2)&amp;"-"&amp;RIGHT("0"&amp;HOUR($D50),2)&amp;RIGHT("0"&amp;MINUTE($D50),2)&amp;RIGHT("0"&amp;SECOND($D50),2))&amp;"-"&amp;$B50)</f>
      </c>
    </row>
    <row r="51">
      <c r="D51" s="3"/>
      <c r="E51" s="4"/>
      <c r="F51" s="3"/>
      <c r="G51" s="4"/>
      <c r="H51" s="4"/>
      <c r="I51" s="4"/>
      <c r="J51" s="4"/>
      <c r="M51" s="5">
        <f>IF(OR($A51="",$E51="",$G51="",$C51=""),"",ROUND(($G51-$E51)*$C51*IF($B51="Short",-1,1),2))</f>
      </c>
      <c r="N51" s="5">
        <f>IF($M51="","",ROUND($M51-IF($H51="",0,$H51),2))</f>
      </c>
      <c r="O51" s="6">
        <f>IF(OR($N51="",$I51=""),"",IF($E51=$I51,"",ROUND($N51/(ABS($E51-$I51)*$C51),2)))</f>
      </c>
      <c r="P51" s="7">
        <f>IF($N51="","",IF($N51&gt;0,"Win",IF($N51&lt;0,"Loss","Breakeven")))</f>
      </c>
      <c r="Q51" s="7">
        <f>IF($A51="","",IF($D51="","",CHOOSE(WEEKDAY($D51),"Sun","Mon","Tue","Wed","Thu","Fri","Sat")))</f>
      </c>
      <c r="R51" s="5">
        <f>IF($N51="","",SUMIFS($N$2:$N$501,$F$2:$F$501,"&lt;="&amp;$F51))</f>
      </c>
      <c r="S51" s="5">
        <f>IF($R51="","",MAX(0,_xlfn.MAXIFS($R$2:$R$501,$F$2:$F$501,"&lt;="&amp;$F51))-$R51)</f>
      </c>
      <c r="T51" s="7">
        <f>IF($A51="","",IF(OR($F51="",$G51=""),"Open","Closed"))</f>
      </c>
      <c r="U51" s="7">
        <f>IF($A51="","",TimeZone)</f>
      </c>
      <c r="V51" s="7">
        <f>IF($A51="","",$A51&amp;"-"&amp;IF($D51="","",YEAR($D51)&amp;RIGHT("0"&amp;MONTH($D51),2)&amp;RIGHT("0"&amp;DAY($D51),2)&amp;"-"&amp;RIGHT("0"&amp;HOUR($D51),2)&amp;RIGHT("0"&amp;MINUTE($D51),2)&amp;RIGHT("0"&amp;SECOND($D51),2))&amp;"-"&amp;$B51)</f>
      </c>
    </row>
    <row r="52">
      <c r="D52" s="3"/>
      <c r="E52" s="4"/>
      <c r="F52" s="3"/>
      <c r="G52" s="4"/>
      <c r="H52" s="4"/>
      <c r="I52" s="4"/>
      <c r="J52" s="4"/>
      <c r="M52" s="5">
        <f>IF(OR($A52="",$E52="",$G52="",$C52=""),"",ROUND(($G52-$E52)*$C52*IF($B52="Short",-1,1),2))</f>
      </c>
      <c r="N52" s="5">
        <f>IF($M52="","",ROUND($M52-IF($H52="",0,$H52),2))</f>
      </c>
      <c r="O52" s="6">
        <f>IF(OR($N52="",$I52=""),"",IF($E52=$I52,"",ROUND($N52/(ABS($E52-$I52)*$C52),2)))</f>
      </c>
      <c r="P52" s="7">
        <f>IF($N52="","",IF($N52&gt;0,"Win",IF($N52&lt;0,"Loss","Breakeven")))</f>
      </c>
      <c r="Q52" s="7">
        <f>IF($A52="","",IF($D52="","",CHOOSE(WEEKDAY($D52),"Sun","Mon","Tue","Wed","Thu","Fri","Sat")))</f>
      </c>
      <c r="R52" s="5">
        <f>IF($N52="","",SUMIFS($N$2:$N$501,$F$2:$F$501,"&lt;="&amp;$F52))</f>
      </c>
      <c r="S52" s="5">
        <f>IF($R52="","",MAX(0,_xlfn.MAXIFS($R$2:$R$501,$F$2:$F$501,"&lt;="&amp;$F52))-$R52)</f>
      </c>
      <c r="T52" s="7">
        <f>IF($A52="","",IF(OR($F52="",$G52=""),"Open","Closed"))</f>
      </c>
      <c r="U52" s="7">
        <f>IF($A52="","",TimeZone)</f>
      </c>
      <c r="V52" s="7">
        <f>IF($A52="","",$A52&amp;"-"&amp;IF($D52="","",YEAR($D52)&amp;RIGHT("0"&amp;MONTH($D52),2)&amp;RIGHT("0"&amp;DAY($D52),2)&amp;"-"&amp;RIGHT("0"&amp;HOUR($D52),2)&amp;RIGHT("0"&amp;MINUTE($D52),2)&amp;RIGHT("0"&amp;SECOND($D52),2))&amp;"-"&amp;$B52)</f>
      </c>
    </row>
    <row r="53">
      <c r="D53" s="3"/>
      <c r="E53" s="4"/>
      <c r="F53" s="3"/>
      <c r="G53" s="4"/>
      <c r="H53" s="4"/>
      <c r="I53" s="4"/>
      <c r="J53" s="4"/>
      <c r="M53" s="5">
        <f>IF(OR($A53="",$E53="",$G53="",$C53=""),"",ROUND(($G53-$E53)*$C53*IF($B53="Short",-1,1),2))</f>
      </c>
      <c r="N53" s="5">
        <f>IF($M53="","",ROUND($M53-IF($H53="",0,$H53),2))</f>
      </c>
      <c r="O53" s="6">
        <f>IF(OR($N53="",$I53=""),"",IF($E53=$I53,"",ROUND($N53/(ABS($E53-$I53)*$C53),2)))</f>
      </c>
      <c r="P53" s="7">
        <f>IF($N53="","",IF($N53&gt;0,"Win",IF($N53&lt;0,"Loss","Breakeven")))</f>
      </c>
      <c r="Q53" s="7">
        <f>IF($A53="","",IF($D53="","",CHOOSE(WEEKDAY($D53),"Sun","Mon","Tue","Wed","Thu","Fri","Sat")))</f>
      </c>
      <c r="R53" s="5">
        <f>IF($N53="","",SUMIFS($N$2:$N$501,$F$2:$F$501,"&lt;="&amp;$F53))</f>
      </c>
      <c r="S53" s="5">
        <f>IF($R53="","",MAX(0,_xlfn.MAXIFS($R$2:$R$501,$F$2:$F$501,"&lt;="&amp;$F53))-$R53)</f>
      </c>
      <c r="T53" s="7">
        <f>IF($A53="","",IF(OR($F53="",$G53=""),"Open","Closed"))</f>
      </c>
      <c r="U53" s="7">
        <f>IF($A53="","",TimeZone)</f>
      </c>
      <c r="V53" s="7">
        <f>IF($A53="","",$A53&amp;"-"&amp;IF($D53="","",YEAR($D53)&amp;RIGHT("0"&amp;MONTH($D53),2)&amp;RIGHT("0"&amp;DAY($D53),2)&amp;"-"&amp;RIGHT("0"&amp;HOUR($D53),2)&amp;RIGHT("0"&amp;MINUTE($D53),2)&amp;RIGHT("0"&amp;SECOND($D53),2))&amp;"-"&amp;$B53)</f>
      </c>
    </row>
    <row r="54">
      <c r="D54" s="3"/>
      <c r="E54" s="4"/>
      <c r="F54" s="3"/>
      <c r="G54" s="4"/>
      <c r="H54" s="4"/>
      <c r="I54" s="4"/>
      <c r="J54" s="4"/>
      <c r="M54" s="5">
        <f>IF(OR($A54="",$E54="",$G54="",$C54=""),"",ROUND(($G54-$E54)*$C54*IF($B54="Short",-1,1),2))</f>
      </c>
      <c r="N54" s="5">
        <f>IF($M54="","",ROUND($M54-IF($H54="",0,$H54),2))</f>
      </c>
      <c r="O54" s="6">
        <f>IF(OR($N54="",$I54=""),"",IF($E54=$I54,"",ROUND($N54/(ABS($E54-$I54)*$C54),2)))</f>
      </c>
      <c r="P54" s="7">
        <f>IF($N54="","",IF($N54&gt;0,"Win",IF($N54&lt;0,"Loss","Breakeven")))</f>
      </c>
      <c r="Q54" s="7">
        <f>IF($A54="","",IF($D54="","",CHOOSE(WEEKDAY($D54),"Sun","Mon","Tue","Wed","Thu","Fri","Sat")))</f>
      </c>
      <c r="R54" s="5">
        <f>IF($N54="","",SUMIFS($N$2:$N$501,$F$2:$F$501,"&lt;="&amp;$F54))</f>
      </c>
      <c r="S54" s="5">
        <f>IF($R54="","",MAX(0,_xlfn.MAXIFS($R$2:$R$501,$F$2:$F$501,"&lt;="&amp;$F54))-$R54)</f>
      </c>
      <c r="T54" s="7">
        <f>IF($A54="","",IF(OR($F54="",$G54=""),"Open","Closed"))</f>
      </c>
      <c r="U54" s="7">
        <f>IF($A54="","",TimeZone)</f>
      </c>
      <c r="V54" s="7">
        <f>IF($A54="","",$A54&amp;"-"&amp;IF($D54="","",YEAR($D54)&amp;RIGHT("0"&amp;MONTH($D54),2)&amp;RIGHT("0"&amp;DAY($D54),2)&amp;"-"&amp;RIGHT("0"&amp;HOUR($D54),2)&amp;RIGHT("0"&amp;MINUTE($D54),2)&amp;RIGHT("0"&amp;SECOND($D54),2))&amp;"-"&amp;$B54)</f>
      </c>
    </row>
    <row r="55">
      <c r="D55" s="3"/>
      <c r="E55" s="4"/>
      <c r="F55" s="3"/>
      <c r="G55" s="4"/>
      <c r="H55" s="4"/>
      <c r="I55" s="4"/>
      <c r="J55" s="4"/>
      <c r="M55" s="5">
        <f>IF(OR($A55="",$E55="",$G55="",$C55=""),"",ROUND(($G55-$E55)*$C55*IF($B55="Short",-1,1),2))</f>
      </c>
      <c r="N55" s="5">
        <f>IF($M55="","",ROUND($M55-IF($H55="",0,$H55),2))</f>
      </c>
      <c r="O55" s="6">
        <f>IF(OR($N55="",$I55=""),"",IF($E55=$I55,"",ROUND($N55/(ABS($E55-$I55)*$C55),2)))</f>
      </c>
      <c r="P55" s="7">
        <f>IF($N55="","",IF($N55&gt;0,"Win",IF($N55&lt;0,"Loss","Breakeven")))</f>
      </c>
      <c r="Q55" s="7">
        <f>IF($A55="","",IF($D55="","",CHOOSE(WEEKDAY($D55),"Sun","Mon","Tue","Wed","Thu","Fri","Sat")))</f>
      </c>
      <c r="R55" s="5">
        <f>IF($N55="","",SUMIFS($N$2:$N$501,$F$2:$F$501,"&lt;="&amp;$F55))</f>
      </c>
      <c r="S55" s="5">
        <f>IF($R55="","",MAX(0,_xlfn.MAXIFS($R$2:$R$501,$F$2:$F$501,"&lt;="&amp;$F55))-$R55)</f>
      </c>
      <c r="T55" s="7">
        <f>IF($A55="","",IF(OR($F55="",$G55=""),"Open","Closed"))</f>
      </c>
      <c r="U55" s="7">
        <f>IF($A55="","",TimeZone)</f>
      </c>
      <c r="V55" s="7">
        <f>IF($A55="","",$A55&amp;"-"&amp;IF($D55="","",YEAR($D55)&amp;RIGHT("0"&amp;MONTH($D55),2)&amp;RIGHT("0"&amp;DAY($D55),2)&amp;"-"&amp;RIGHT("0"&amp;HOUR($D55),2)&amp;RIGHT("0"&amp;MINUTE($D55),2)&amp;RIGHT("0"&amp;SECOND($D55),2))&amp;"-"&amp;$B55)</f>
      </c>
    </row>
    <row r="56">
      <c r="D56" s="3"/>
      <c r="E56" s="4"/>
      <c r="F56" s="3"/>
      <c r="G56" s="4"/>
      <c r="H56" s="4"/>
      <c r="I56" s="4"/>
      <c r="J56" s="4"/>
      <c r="M56" s="5">
        <f>IF(OR($A56="",$E56="",$G56="",$C56=""),"",ROUND(($G56-$E56)*$C56*IF($B56="Short",-1,1),2))</f>
      </c>
      <c r="N56" s="5">
        <f>IF($M56="","",ROUND($M56-IF($H56="",0,$H56),2))</f>
      </c>
      <c r="O56" s="6">
        <f>IF(OR($N56="",$I56=""),"",IF($E56=$I56,"",ROUND($N56/(ABS($E56-$I56)*$C56),2)))</f>
      </c>
      <c r="P56" s="7">
        <f>IF($N56="","",IF($N56&gt;0,"Win",IF($N56&lt;0,"Loss","Breakeven")))</f>
      </c>
      <c r="Q56" s="7">
        <f>IF($A56="","",IF($D56="","",CHOOSE(WEEKDAY($D56),"Sun","Mon","Tue","Wed","Thu","Fri","Sat")))</f>
      </c>
      <c r="R56" s="5">
        <f>IF($N56="","",SUMIFS($N$2:$N$501,$F$2:$F$501,"&lt;="&amp;$F56))</f>
      </c>
      <c r="S56" s="5">
        <f>IF($R56="","",MAX(0,_xlfn.MAXIFS($R$2:$R$501,$F$2:$F$501,"&lt;="&amp;$F56))-$R56)</f>
      </c>
      <c r="T56" s="7">
        <f>IF($A56="","",IF(OR($F56="",$G56=""),"Open","Closed"))</f>
      </c>
      <c r="U56" s="7">
        <f>IF($A56="","",TimeZone)</f>
      </c>
      <c r="V56" s="7">
        <f>IF($A56="","",$A56&amp;"-"&amp;IF($D56="","",YEAR($D56)&amp;RIGHT("0"&amp;MONTH($D56),2)&amp;RIGHT("0"&amp;DAY($D56),2)&amp;"-"&amp;RIGHT("0"&amp;HOUR($D56),2)&amp;RIGHT("0"&amp;MINUTE($D56),2)&amp;RIGHT("0"&amp;SECOND($D56),2))&amp;"-"&amp;$B56)</f>
      </c>
    </row>
    <row r="57">
      <c r="D57" s="3"/>
      <c r="E57" s="4"/>
      <c r="F57" s="3"/>
      <c r="G57" s="4"/>
      <c r="H57" s="4"/>
      <c r="I57" s="4"/>
      <c r="J57" s="4"/>
      <c r="M57" s="5">
        <f>IF(OR($A57="",$E57="",$G57="",$C57=""),"",ROUND(($G57-$E57)*$C57*IF($B57="Short",-1,1),2))</f>
      </c>
      <c r="N57" s="5">
        <f>IF($M57="","",ROUND($M57-IF($H57="",0,$H57),2))</f>
      </c>
      <c r="O57" s="6">
        <f>IF(OR($N57="",$I57=""),"",IF($E57=$I57,"",ROUND($N57/(ABS($E57-$I57)*$C57),2)))</f>
      </c>
      <c r="P57" s="7">
        <f>IF($N57="","",IF($N57&gt;0,"Win",IF($N57&lt;0,"Loss","Breakeven")))</f>
      </c>
      <c r="Q57" s="7">
        <f>IF($A57="","",IF($D57="","",CHOOSE(WEEKDAY($D57),"Sun","Mon","Tue","Wed","Thu","Fri","Sat")))</f>
      </c>
      <c r="R57" s="5">
        <f>IF($N57="","",SUMIFS($N$2:$N$501,$F$2:$F$501,"&lt;="&amp;$F57))</f>
      </c>
      <c r="S57" s="5">
        <f>IF($R57="","",MAX(0,_xlfn.MAXIFS($R$2:$R$501,$F$2:$F$501,"&lt;="&amp;$F57))-$R57)</f>
      </c>
      <c r="T57" s="7">
        <f>IF($A57="","",IF(OR($F57="",$G57=""),"Open","Closed"))</f>
      </c>
      <c r="U57" s="7">
        <f>IF($A57="","",TimeZone)</f>
      </c>
      <c r="V57" s="7">
        <f>IF($A57="","",$A57&amp;"-"&amp;IF($D57="","",YEAR($D57)&amp;RIGHT("0"&amp;MONTH($D57),2)&amp;RIGHT("0"&amp;DAY($D57),2)&amp;"-"&amp;RIGHT("0"&amp;HOUR($D57),2)&amp;RIGHT("0"&amp;MINUTE($D57),2)&amp;RIGHT("0"&amp;SECOND($D57),2))&amp;"-"&amp;$B57)</f>
      </c>
    </row>
    <row r="58">
      <c r="D58" s="3"/>
      <c r="E58" s="4"/>
      <c r="F58" s="3"/>
      <c r="G58" s="4"/>
      <c r="H58" s="4"/>
      <c r="I58" s="4"/>
      <c r="J58" s="4"/>
      <c r="M58" s="5">
        <f>IF(OR($A58="",$E58="",$G58="",$C58=""),"",ROUND(($G58-$E58)*$C58*IF($B58="Short",-1,1),2))</f>
      </c>
      <c r="N58" s="5">
        <f>IF($M58="","",ROUND($M58-IF($H58="",0,$H58),2))</f>
      </c>
      <c r="O58" s="6">
        <f>IF(OR($N58="",$I58=""),"",IF($E58=$I58,"",ROUND($N58/(ABS($E58-$I58)*$C58),2)))</f>
      </c>
      <c r="P58" s="7">
        <f>IF($N58="","",IF($N58&gt;0,"Win",IF($N58&lt;0,"Loss","Breakeven")))</f>
      </c>
      <c r="Q58" s="7">
        <f>IF($A58="","",IF($D58="","",CHOOSE(WEEKDAY($D58),"Sun","Mon","Tue","Wed","Thu","Fri","Sat")))</f>
      </c>
      <c r="R58" s="5">
        <f>IF($N58="","",SUMIFS($N$2:$N$501,$F$2:$F$501,"&lt;="&amp;$F58))</f>
      </c>
      <c r="S58" s="5">
        <f>IF($R58="","",MAX(0,_xlfn.MAXIFS($R$2:$R$501,$F$2:$F$501,"&lt;="&amp;$F58))-$R58)</f>
      </c>
      <c r="T58" s="7">
        <f>IF($A58="","",IF(OR($F58="",$G58=""),"Open","Closed"))</f>
      </c>
      <c r="U58" s="7">
        <f>IF($A58="","",TimeZone)</f>
      </c>
      <c r="V58" s="7">
        <f>IF($A58="","",$A58&amp;"-"&amp;IF($D58="","",YEAR($D58)&amp;RIGHT("0"&amp;MONTH($D58),2)&amp;RIGHT("0"&amp;DAY($D58),2)&amp;"-"&amp;RIGHT("0"&amp;HOUR($D58),2)&amp;RIGHT("0"&amp;MINUTE($D58),2)&amp;RIGHT("0"&amp;SECOND($D58),2))&amp;"-"&amp;$B58)</f>
      </c>
    </row>
    <row r="59">
      <c r="D59" s="3"/>
      <c r="E59" s="4"/>
      <c r="F59" s="3"/>
      <c r="G59" s="4"/>
      <c r="H59" s="4"/>
      <c r="I59" s="4"/>
      <c r="J59" s="4"/>
      <c r="M59" s="5">
        <f>IF(OR($A59="",$E59="",$G59="",$C59=""),"",ROUND(($G59-$E59)*$C59*IF($B59="Short",-1,1),2))</f>
      </c>
      <c r="N59" s="5">
        <f>IF($M59="","",ROUND($M59-IF($H59="",0,$H59),2))</f>
      </c>
      <c r="O59" s="6">
        <f>IF(OR($N59="",$I59=""),"",IF($E59=$I59,"",ROUND($N59/(ABS($E59-$I59)*$C59),2)))</f>
      </c>
      <c r="P59" s="7">
        <f>IF($N59="","",IF($N59&gt;0,"Win",IF($N59&lt;0,"Loss","Breakeven")))</f>
      </c>
      <c r="Q59" s="7">
        <f>IF($A59="","",IF($D59="","",CHOOSE(WEEKDAY($D59),"Sun","Mon","Tue","Wed","Thu","Fri","Sat")))</f>
      </c>
      <c r="R59" s="5">
        <f>IF($N59="","",SUMIFS($N$2:$N$501,$F$2:$F$501,"&lt;="&amp;$F59))</f>
      </c>
      <c r="S59" s="5">
        <f>IF($R59="","",MAX(0,_xlfn.MAXIFS($R$2:$R$501,$F$2:$F$501,"&lt;="&amp;$F59))-$R59)</f>
      </c>
      <c r="T59" s="7">
        <f>IF($A59="","",IF(OR($F59="",$G59=""),"Open","Closed"))</f>
      </c>
      <c r="U59" s="7">
        <f>IF($A59="","",TimeZone)</f>
      </c>
      <c r="V59" s="7">
        <f>IF($A59="","",$A59&amp;"-"&amp;IF($D59="","",YEAR($D59)&amp;RIGHT("0"&amp;MONTH($D59),2)&amp;RIGHT("0"&amp;DAY($D59),2)&amp;"-"&amp;RIGHT("0"&amp;HOUR($D59),2)&amp;RIGHT("0"&amp;MINUTE($D59),2)&amp;RIGHT("0"&amp;SECOND($D59),2))&amp;"-"&amp;$B59)</f>
      </c>
    </row>
    <row r="60">
      <c r="D60" s="3"/>
      <c r="E60" s="4"/>
      <c r="F60" s="3"/>
      <c r="G60" s="4"/>
      <c r="H60" s="4"/>
      <c r="I60" s="4"/>
      <c r="J60" s="4"/>
      <c r="M60" s="5">
        <f>IF(OR($A60="",$E60="",$G60="",$C60=""),"",ROUND(($G60-$E60)*$C60*IF($B60="Short",-1,1),2))</f>
      </c>
      <c r="N60" s="5">
        <f>IF($M60="","",ROUND($M60-IF($H60="",0,$H60),2))</f>
      </c>
      <c r="O60" s="6">
        <f>IF(OR($N60="",$I60=""),"",IF($E60=$I60,"",ROUND($N60/(ABS($E60-$I60)*$C60),2)))</f>
      </c>
      <c r="P60" s="7">
        <f>IF($N60="","",IF($N60&gt;0,"Win",IF($N60&lt;0,"Loss","Breakeven")))</f>
      </c>
      <c r="Q60" s="7">
        <f>IF($A60="","",IF($D60="","",CHOOSE(WEEKDAY($D60),"Sun","Mon","Tue","Wed","Thu","Fri","Sat")))</f>
      </c>
      <c r="R60" s="5">
        <f>IF($N60="","",SUMIFS($N$2:$N$501,$F$2:$F$501,"&lt;="&amp;$F60))</f>
      </c>
      <c r="S60" s="5">
        <f>IF($R60="","",MAX(0,_xlfn.MAXIFS($R$2:$R$501,$F$2:$F$501,"&lt;="&amp;$F60))-$R60)</f>
      </c>
      <c r="T60" s="7">
        <f>IF($A60="","",IF(OR($F60="",$G60=""),"Open","Closed"))</f>
      </c>
      <c r="U60" s="7">
        <f>IF($A60="","",TimeZone)</f>
      </c>
      <c r="V60" s="7">
        <f>IF($A60="","",$A60&amp;"-"&amp;IF($D60="","",YEAR($D60)&amp;RIGHT("0"&amp;MONTH($D60),2)&amp;RIGHT("0"&amp;DAY($D60),2)&amp;"-"&amp;RIGHT("0"&amp;HOUR($D60),2)&amp;RIGHT("0"&amp;MINUTE($D60),2)&amp;RIGHT("0"&amp;SECOND($D60),2))&amp;"-"&amp;$B60)</f>
      </c>
    </row>
    <row r="61">
      <c r="D61" s="3"/>
      <c r="E61" s="4"/>
      <c r="F61" s="3"/>
      <c r="G61" s="4"/>
      <c r="H61" s="4"/>
      <c r="I61" s="4"/>
      <c r="J61" s="4"/>
      <c r="M61" s="5">
        <f>IF(OR($A61="",$E61="",$G61="",$C61=""),"",ROUND(($G61-$E61)*$C61*IF($B61="Short",-1,1),2))</f>
      </c>
      <c r="N61" s="5">
        <f>IF($M61="","",ROUND($M61-IF($H61="",0,$H61),2))</f>
      </c>
      <c r="O61" s="6">
        <f>IF(OR($N61="",$I61=""),"",IF($E61=$I61,"",ROUND($N61/(ABS($E61-$I61)*$C61),2)))</f>
      </c>
      <c r="P61" s="7">
        <f>IF($N61="","",IF($N61&gt;0,"Win",IF($N61&lt;0,"Loss","Breakeven")))</f>
      </c>
      <c r="Q61" s="7">
        <f>IF($A61="","",IF($D61="","",CHOOSE(WEEKDAY($D61),"Sun","Mon","Tue","Wed","Thu","Fri","Sat")))</f>
      </c>
      <c r="R61" s="5">
        <f>IF($N61="","",SUMIFS($N$2:$N$501,$F$2:$F$501,"&lt;="&amp;$F61))</f>
      </c>
      <c r="S61" s="5">
        <f>IF($R61="","",MAX(0,_xlfn.MAXIFS($R$2:$R$501,$F$2:$F$501,"&lt;="&amp;$F61))-$R61)</f>
      </c>
      <c r="T61" s="7">
        <f>IF($A61="","",IF(OR($F61="",$G61=""),"Open","Closed"))</f>
      </c>
      <c r="U61" s="7">
        <f>IF($A61="","",TimeZone)</f>
      </c>
      <c r="V61" s="7">
        <f>IF($A61="","",$A61&amp;"-"&amp;IF($D61="","",YEAR($D61)&amp;RIGHT("0"&amp;MONTH($D61),2)&amp;RIGHT("0"&amp;DAY($D61),2)&amp;"-"&amp;RIGHT("0"&amp;HOUR($D61),2)&amp;RIGHT("0"&amp;MINUTE($D61),2)&amp;RIGHT("0"&amp;SECOND($D61),2))&amp;"-"&amp;$B61)</f>
      </c>
    </row>
    <row r="62">
      <c r="D62" s="3"/>
      <c r="E62" s="4"/>
      <c r="F62" s="3"/>
      <c r="G62" s="4"/>
      <c r="H62" s="4"/>
      <c r="I62" s="4"/>
      <c r="J62" s="4"/>
      <c r="M62" s="5">
        <f>IF(OR($A62="",$E62="",$G62="",$C62=""),"",ROUND(($G62-$E62)*$C62*IF($B62="Short",-1,1),2))</f>
      </c>
      <c r="N62" s="5">
        <f>IF($M62="","",ROUND($M62-IF($H62="",0,$H62),2))</f>
      </c>
      <c r="O62" s="6">
        <f>IF(OR($N62="",$I62=""),"",IF($E62=$I62,"",ROUND($N62/(ABS($E62-$I62)*$C62),2)))</f>
      </c>
      <c r="P62" s="7">
        <f>IF($N62="","",IF($N62&gt;0,"Win",IF($N62&lt;0,"Loss","Breakeven")))</f>
      </c>
      <c r="Q62" s="7">
        <f>IF($A62="","",IF($D62="","",CHOOSE(WEEKDAY($D62),"Sun","Mon","Tue","Wed","Thu","Fri","Sat")))</f>
      </c>
      <c r="R62" s="5">
        <f>IF($N62="","",SUMIFS($N$2:$N$501,$F$2:$F$501,"&lt;="&amp;$F62))</f>
      </c>
      <c r="S62" s="5">
        <f>IF($R62="","",MAX(0,_xlfn.MAXIFS($R$2:$R$501,$F$2:$F$501,"&lt;="&amp;$F62))-$R62)</f>
      </c>
      <c r="T62" s="7">
        <f>IF($A62="","",IF(OR($F62="",$G62=""),"Open","Closed"))</f>
      </c>
      <c r="U62" s="7">
        <f>IF($A62="","",TimeZone)</f>
      </c>
      <c r="V62" s="7">
        <f>IF($A62="","",$A62&amp;"-"&amp;IF($D62="","",YEAR($D62)&amp;RIGHT("0"&amp;MONTH($D62),2)&amp;RIGHT("0"&amp;DAY($D62),2)&amp;"-"&amp;RIGHT("0"&amp;HOUR($D62),2)&amp;RIGHT("0"&amp;MINUTE($D62),2)&amp;RIGHT("0"&amp;SECOND($D62),2))&amp;"-"&amp;$B62)</f>
      </c>
    </row>
    <row r="63">
      <c r="D63" s="3"/>
      <c r="E63" s="4"/>
      <c r="F63" s="3"/>
      <c r="G63" s="4"/>
      <c r="H63" s="4"/>
      <c r="I63" s="4"/>
      <c r="J63" s="4"/>
      <c r="M63" s="5">
        <f>IF(OR($A63="",$E63="",$G63="",$C63=""),"",ROUND(($G63-$E63)*$C63*IF($B63="Short",-1,1),2))</f>
      </c>
      <c r="N63" s="5">
        <f>IF($M63="","",ROUND($M63-IF($H63="",0,$H63),2))</f>
      </c>
      <c r="O63" s="6">
        <f>IF(OR($N63="",$I63=""),"",IF($E63=$I63,"",ROUND($N63/(ABS($E63-$I63)*$C63),2)))</f>
      </c>
      <c r="P63" s="7">
        <f>IF($N63="","",IF($N63&gt;0,"Win",IF($N63&lt;0,"Loss","Breakeven")))</f>
      </c>
      <c r="Q63" s="7">
        <f>IF($A63="","",IF($D63="","",CHOOSE(WEEKDAY($D63),"Sun","Mon","Tue","Wed","Thu","Fri","Sat")))</f>
      </c>
      <c r="R63" s="5">
        <f>IF($N63="","",SUMIFS($N$2:$N$501,$F$2:$F$501,"&lt;="&amp;$F63))</f>
      </c>
      <c r="S63" s="5">
        <f>IF($R63="","",MAX(0,_xlfn.MAXIFS($R$2:$R$501,$F$2:$F$501,"&lt;="&amp;$F63))-$R63)</f>
      </c>
      <c r="T63" s="7">
        <f>IF($A63="","",IF(OR($F63="",$G63=""),"Open","Closed"))</f>
      </c>
      <c r="U63" s="7">
        <f>IF($A63="","",TimeZone)</f>
      </c>
      <c r="V63" s="7">
        <f>IF($A63="","",$A63&amp;"-"&amp;IF($D63="","",YEAR($D63)&amp;RIGHT("0"&amp;MONTH($D63),2)&amp;RIGHT("0"&amp;DAY($D63),2)&amp;"-"&amp;RIGHT("0"&amp;HOUR($D63),2)&amp;RIGHT("0"&amp;MINUTE($D63),2)&amp;RIGHT("0"&amp;SECOND($D63),2))&amp;"-"&amp;$B63)</f>
      </c>
    </row>
    <row r="64">
      <c r="D64" s="3"/>
      <c r="E64" s="4"/>
      <c r="F64" s="3"/>
      <c r="G64" s="4"/>
      <c r="H64" s="4"/>
      <c r="I64" s="4"/>
      <c r="J64" s="4"/>
      <c r="M64" s="5">
        <f>IF(OR($A64="",$E64="",$G64="",$C64=""),"",ROUND(($G64-$E64)*$C64*IF($B64="Short",-1,1),2))</f>
      </c>
      <c r="N64" s="5">
        <f>IF($M64="","",ROUND($M64-IF($H64="",0,$H64),2))</f>
      </c>
      <c r="O64" s="6">
        <f>IF(OR($N64="",$I64=""),"",IF($E64=$I64,"",ROUND($N64/(ABS($E64-$I64)*$C64),2)))</f>
      </c>
      <c r="P64" s="7">
        <f>IF($N64="","",IF($N64&gt;0,"Win",IF($N64&lt;0,"Loss","Breakeven")))</f>
      </c>
      <c r="Q64" s="7">
        <f>IF($A64="","",IF($D64="","",CHOOSE(WEEKDAY($D64),"Sun","Mon","Tue","Wed","Thu","Fri","Sat")))</f>
      </c>
      <c r="R64" s="5">
        <f>IF($N64="","",SUMIFS($N$2:$N$501,$F$2:$F$501,"&lt;="&amp;$F64))</f>
      </c>
      <c r="S64" s="5">
        <f>IF($R64="","",MAX(0,_xlfn.MAXIFS($R$2:$R$501,$F$2:$F$501,"&lt;="&amp;$F64))-$R64)</f>
      </c>
      <c r="T64" s="7">
        <f>IF($A64="","",IF(OR($F64="",$G64=""),"Open","Closed"))</f>
      </c>
      <c r="U64" s="7">
        <f>IF($A64="","",TimeZone)</f>
      </c>
      <c r="V64" s="7">
        <f>IF($A64="","",$A64&amp;"-"&amp;IF($D64="","",YEAR($D64)&amp;RIGHT("0"&amp;MONTH($D64),2)&amp;RIGHT("0"&amp;DAY($D64),2)&amp;"-"&amp;RIGHT("0"&amp;HOUR($D64),2)&amp;RIGHT("0"&amp;MINUTE($D64),2)&amp;RIGHT("0"&amp;SECOND($D64),2))&amp;"-"&amp;$B64)</f>
      </c>
    </row>
    <row r="65">
      <c r="D65" s="3"/>
      <c r="E65" s="4"/>
      <c r="F65" s="3"/>
      <c r="G65" s="4"/>
      <c r="H65" s="4"/>
      <c r="I65" s="4"/>
      <c r="J65" s="4"/>
      <c r="M65" s="5">
        <f>IF(OR($A65="",$E65="",$G65="",$C65=""),"",ROUND(($G65-$E65)*$C65*IF($B65="Short",-1,1),2))</f>
      </c>
      <c r="N65" s="5">
        <f>IF($M65="","",ROUND($M65-IF($H65="",0,$H65),2))</f>
      </c>
      <c r="O65" s="6">
        <f>IF(OR($N65="",$I65=""),"",IF($E65=$I65,"",ROUND($N65/(ABS($E65-$I65)*$C65),2)))</f>
      </c>
      <c r="P65" s="7">
        <f>IF($N65="","",IF($N65&gt;0,"Win",IF($N65&lt;0,"Loss","Breakeven")))</f>
      </c>
      <c r="Q65" s="7">
        <f>IF($A65="","",IF($D65="","",CHOOSE(WEEKDAY($D65),"Sun","Mon","Tue","Wed","Thu","Fri","Sat")))</f>
      </c>
      <c r="R65" s="5">
        <f>IF($N65="","",SUMIFS($N$2:$N$501,$F$2:$F$501,"&lt;="&amp;$F65))</f>
      </c>
      <c r="S65" s="5">
        <f>IF($R65="","",MAX(0,_xlfn.MAXIFS($R$2:$R$501,$F$2:$F$501,"&lt;="&amp;$F65))-$R65)</f>
      </c>
      <c r="T65" s="7">
        <f>IF($A65="","",IF(OR($F65="",$G65=""),"Open","Closed"))</f>
      </c>
      <c r="U65" s="7">
        <f>IF($A65="","",TimeZone)</f>
      </c>
      <c r="V65" s="7">
        <f>IF($A65="","",$A65&amp;"-"&amp;IF($D65="","",YEAR($D65)&amp;RIGHT("0"&amp;MONTH($D65),2)&amp;RIGHT("0"&amp;DAY($D65),2)&amp;"-"&amp;RIGHT("0"&amp;HOUR($D65),2)&amp;RIGHT("0"&amp;MINUTE($D65),2)&amp;RIGHT("0"&amp;SECOND($D65),2))&amp;"-"&amp;$B65)</f>
      </c>
    </row>
    <row r="66">
      <c r="D66" s="3"/>
      <c r="E66" s="4"/>
      <c r="F66" s="3"/>
      <c r="G66" s="4"/>
      <c r="H66" s="4"/>
      <c r="I66" s="4"/>
      <c r="J66" s="4"/>
      <c r="M66" s="5">
        <f>IF(OR($A66="",$E66="",$G66="",$C66=""),"",ROUND(($G66-$E66)*$C66*IF($B66="Short",-1,1),2))</f>
      </c>
      <c r="N66" s="5">
        <f>IF($M66="","",ROUND($M66-IF($H66="",0,$H66),2))</f>
      </c>
      <c r="O66" s="6">
        <f>IF(OR($N66="",$I66=""),"",IF($E66=$I66,"",ROUND($N66/(ABS($E66-$I66)*$C66),2)))</f>
      </c>
      <c r="P66" s="7">
        <f>IF($N66="","",IF($N66&gt;0,"Win",IF($N66&lt;0,"Loss","Breakeven")))</f>
      </c>
      <c r="Q66" s="7">
        <f>IF($A66="","",IF($D66="","",CHOOSE(WEEKDAY($D66),"Sun","Mon","Tue","Wed","Thu","Fri","Sat")))</f>
      </c>
      <c r="R66" s="5">
        <f>IF($N66="","",SUMIFS($N$2:$N$501,$F$2:$F$501,"&lt;="&amp;$F66))</f>
      </c>
      <c r="S66" s="5">
        <f>IF($R66="","",MAX(0,_xlfn.MAXIFS($R$2:$R$501,$F$2:$F$501,"&lt;="&amp;$F66))-$R66)</f>
      </c>
      <c r="T66" s="7">
        <f>IF($A66="","",IF(OR($F66="",$G66=""),"Open","Closed"))</f>
      </c>
      <c r="U66" s="7">
        <f>IF($A66="","",TimeZone)</f>
      </c>
      <c r="V66" s="7">
        <f>IF($A66="","",$A66&amp;"-"&amp;IF($D66="","",YEAR($D66)&amp;RIGHT("0"&amp;MONTH($D66),2)&amp;RIGHT("0"&amp;DAY($D66),2)&amp;"-"&amp;RIGHT("0"&amp;HOUR($D66),2)&amp;RIGHT("0"&amp;MINUTE($D66),2)&amp;RIGHT("0"&amp;SECOND($D66),2))&amp;"-"&amp;$B66)</f>
      </c>
    </row>
    <row r="67">
      <c r="D67" s="3"/>
      <c r="E67" s="4"/>
      <c r="F67" s="3"/>
      <c r="G67" s="4"/>
      <c r="H67" s="4"/>
      <c r="I67" s="4"/>
      <c r="J67" s="4"/>
      <c r="M67" s="5">
        <f>IF(OR($A67="",$E67="",$G67="",$C67=""),"",ROUND(($G67-$E67)*$C67*IF($B67="Short",-1,1),2))</f>
      </c>
      <c r="N67" s="5">
        <f>IF($M67="","",ROUND($M67-IF($H67="",0,$H67),2))</f>
      </c>
      <c r="O67" s="6">
        <f>IF(OR($N67="",$I67=""),"",IF($E67=$I67,"",ROUND($N67/(ABS($E67-$I67)*$C67),2)))</f>
      </c>
      <c r="P67" s="7">
        <f>IF($N67="","",IF($N67&gt;0,"Win",IF($N67&lt;0,"Loss","Breakeven")))</f>
      </c>
      <c r="Q67" s="7">
        <f>IF($A67="","",IF($D67="","",CHOOSE(WEEKDAY($D67),"Sun","Mon","Tue","Wed","Thu","Fri","Sat")))</f>
      </c>
      <c r="R67" s="5">
        <f>IF($N67="","",SUMIFS($N$2:$N$501,$F$2:$F$501,"&lt;="&amp;$F67))</f>
      </c>
      <c r="S67" s="5">
        <f>IF($R67="","",MAX(0,_xlfn.MAXIFS($R$2:$R$501,$F$2:$F$501,"&lt;="&amp;$F67))-$R67)</f>
      </c>
      <c r="T67" s="7">
        <f>IF($A67="","",IF(OR($F67="",$G67=""),"Open","Closed"))</f>
      </c>
      <c r="U67" s="7">
        <f>IF($A67="","",TimeZone)</f>
      </c>
      <c r="V67" s="7">
        <f>IF($A67="","",$A67&amp;"-"&amp;IF($D67="","",YEAR($D67)&amp;RIGHT("0"&amp;MONTH($D67),2)&amp;RIGHT("0"&amp;DAY($D67),2)&amp;"-"&amp;RIGHT("0"&amp;HOUR($D67),2)&amp;RIGHT("0"&amp;MINUTE($D67),2)&amp;RIGHT("0"&amp;SECOND($D67),2))&amp;"-"&amp;$B67)</f>
      </c>
    </row>
    <row r="68">
      <c r="D68" s="3"/>
      <c r="E68" s="4"/>
      <c r="F68" s="3"/>
      <c r="G68" s="4"/>
      <c r="H68" s="4"/>
      <c r="I68" s="4"/>
      <c r="J68" s="4"/>
      <c r="M68" s="5">
        <f>IF(OR($A68="",$E68="",$G68="",$C68=""),"",ROUND(($G68-$E68)*$C68*IF($B68="Short",-1,1),2))</f>
      </c>
      <c r="N68" s="5">
        <f>IF($M68="","",ROUND($M68-IF($H68="",0,$H68),2))</f>
      </c>
      <c r="O68" s="6">
        <f>IF(OR($N68="",$I68=""),"",IF($E68=$I68,"",ROUND($N68/(ABS($E68-$I68)*$C68),2)))</f>
      </c>
      <c r="P68" s="7">
        <f>IF($N68="","",IF($N68&gt;0,"Win",IF($N68&lt;0,"Loss","Breakeven")))</f>
      </c>
      <c r="Q68" s="7">
        <f>IF($A68="","",IF($D68="","",CHOOSE(WEEKDAY($D68),"Sun","Mon","Tue","Wed","Thu","Fri","Sat")))</f>
      </c>
      <c r="R68" s="5">
        <f>IF($N68="","",SUMIFS($N$2:$N$501,$F$2:$F$501,"&lt;="&amp;$F68))</f>
      </c>
      <c r="S68" s="5">
        <f>IF($R68="","",MAX(0,_xlfn.MAXIFS($R$2:$R$501,$F$2:$F$501,"&lt;="&amp;$F68))-$R68)</f>
      </c>
      <c r="T68" s="7">
        <f>IF($A68="","",IF(OR($F68="",$G68=""),"Open","Closed"))</f>
      </c>
      <c r="U68" s="7">
        <f>IF($A68="","",TimeZone)</f>
      </c>
      <c r="V68" s="7">
        <f>IF($A68="","",$A68&amp;"-"&amp;IF($D68="","",YEAR($D68)&amp;RIGHT("0"&amp;MONTH($D68),2)&amp;RIGHT("0"&amp;DAY($D68),2)&amp;"-"&amp;RIGHT("0"&amp;HOUR($D68),2)&amp;RIGHT("0"&amp;MINUTE($D68),2)&amp;RIGHT("0"&amp;SECOND($D68),2))&amp;"-"&amp;$B68)</f>
      </c>
    </row>
    <row r="69">
      <c r="D69" s="3"/>
      <c r="E69" s="4"/>
      <c r="F69" s="3"/>
      <c r="G69" s="4"/>
      <c r="H69" s="4"/>
      <c r="I69" s="4"/>
      <c r="J69" s="4"/>
      <c r="M69" s="5">
        <f>IF(OR($A69="",$E69="",$G69="",$C69=""),"",ROUND(($G69-$E69)*$C69*IF($B69="Short",-1,1),2))</f>
      </c>
      <c r="N69" s="5">
        <f>IF($M69="","",ROUND($M69-IF($H69="",0,$H69),2))</f>
      </c>
      <c r="O69" s="6">
        <f>IF(OR($N69="",$I69=""),"",IF($E69=$I69,"",ROUND($N69/(ABS($E69-$I69)*$C69),2)))</f>
      </c>
      <c r="P69" s="7">
        <f>IF($N69="","",IF($N69&gt;0,"Win",IF($N69&lt;0,"Loss","Breakeven")))</f>
      </c>
      <c r="Q69" s="7">
        <f>IF($A69="","",IF($D69="","",CHOOSE(WEEKDAY($D69),"Sun","Mon","Tue","Wed","Thu","Fri","Sat")))</f>
      </c>
      <c r="R69" s="5">
        <f>IF($N69="","",SUMIFS($N$2:$N$501,$F$2:$F$501,"&lt;="&amp;$F69))</f>
      </c>
      <c r="S69" s="5">
        <f>IF($R69="","",MAX(0,_xlfn.MAXIFS($R$2:$R$501,$F$2:$F$501,"&lt;="&amp;$F69))-$R69)</f>
      </c>
      <c r="T69" s="7">
        <f>IF($A69="","",IF(OR($F69="",$G69=""),"Open","Closed"))</f>
      </c>
      <c r="U69" s="7">
        <f>IF($A69="","",TimeZone)</f>
      </c>
      <c r="V69" s="7">
        <f>IF($A69="","",$A69&amp;"-"&amp;IF($D69="","",YEAR($D69)&amp;RIGHT("0"&amp;MONTH($D69),2)&amp;RIGHT("0"&amp;DAY($D69),2)&amp;"-"&amp;RIGHT("0"&amp;HOUR($D69),2)&amp;RIGHT("0"&amp;MINUTE($D69),2)&amp;RIGHT("0"&amp;SECOND($D69),2))&amp;"-"&amp;$B69)</f>
      </c>
    </row>
    <row r="70">
      <c r="D70" s="3"/>
      <c r="E70" s="4"/>
      <c r="F70" s="3"/>
      <c r="G70" s="4"/>
      <c r="H70" s="4"/>
      <c r="I70" s="4"/>
      <c r="J70" s="4"/>
      <c r="M70" s="5">
        <f>IF(OR($A70="",$E70="",$G70="",$C70=""),"",ROUND(($G70-$E70)*$C70*IF($B70="Short",-1,1),2))</f>
      </c>
      <c r="N70" s="5">
        <f>IF($M70="","",ROUND($M70-IF($H70="",0,$H70),2))</f>
      </c>
      <c r="O70" s="6">
        <f>IF(OR($N70="",$I70=""),"",IF($E70=$I70,"",ROUND($N70/(ABS($E70-$I70)*$C70),2)))</f>
      </c>
      <c r="P70" s="7">
        <f>IF($N70="","",IF($N70&gt;0,"Win",IF($N70&lt;0,"Loss","Breakeven")))</f>
      </c>
      <c r="Q70" s="7">
        <f>IF($A70="","",IF($D70="","",CHOOSE(WEEKDAY($D70),"Sun","Mon","Tue","Wed","Thu","Fri","Sat")))</f>
      </c>
      <c r="R70" s="5">
        <f>IF($N70="","",SUMIFS($N$2:$N$501,$F$2:$F$501,"&lt;="&amp;$F70))</f>
      </c>
      <c r="S70" s="5">
        <f>IF($R70="","",MAX(0,_xlfn.MAXIFS($R$2:$R$501,$F$2:$F$501,"&lt;="&amp;$F70))-$R70)</f>
      </c>
      <c r="T70" s="7">
        <f>IF($A70="","",IF(OR($F70="",$G70=""),"Open","Closed"))</f>
      </c>
      <c r="U70" s="7">
        <f>IF($A70="","",TimeZone)</f>
      </c>
      <c r="V70" s="7">
        <f>IF($A70="","",$A70&amp;"-"&amp;IF($D70="","",YEAR($D70)&amp;RIGHT("0"&amp;MONTH($D70),2)&amp;RIGHT("0"&amp;DAY($D70),2)&amp;"-"&amp;RIGHT("0"&amp;HOUR($D70),2)&amp;RIGHT("0"&amp;MINUTE($D70),2)&amp;RIGHT("0"&amp;SECOND($D70),2))&amp;"-"&amp;$B70)</f>
      </c>
    </row>
    <row r="71">
      <c r="D71" s="3"/>
      <c r="E71" s="4"/>
      <c r="F71" s="3"/>
      <c r="G71" s="4"/>
      <c r="H71" s="4"/>
      <c r="I71" s="4"/>
      <c r="J71" s="4"/>
      <c r="M71" s="5">
        <f>IF(OR($A71="",$E71="",$G71="",$C71=""),"",ROUND(($G71-$E71)*$C71*IF($B71="Short",-1,1),2))</f>
      </c>
      <c r="N71" s="5">
        <f>IF($M71="","",ROUND($M71-IF($H71="",0,$H71),2))</f>
      </c>
      <c r="O71" s="6">
        <f>IF(OR($N71="",$I71=""),"",IF($E71=$I71,"",ROUND($N71/(ABS($E71-$I71)*$C71),2)))</f>
      </c>
      <c r="P71" s="7">
        <f>IF($N71="","",IF($N71&gt;0,"Win",IF($N71&lt;0,"Loss","Breakeven")))</f>
      </c>
      <c r="Q71" s="7">
        <f>IF($A71="","",IF($D71="","",CHOOSE(WEEKDAY($D71),"Sun","Mon","Tue","Wed","Thu","Fri","Sat")))</f>
      </c>
      <c r="R71" s="5">
        <f>IF($N71="","",SUMIFS($N$2:$N$501,$F$2:$F$501,"&lt;="&amp;$F71))</f>
      </c>
      <c r="S71" s="5">
        <f>IF($R71="","",MAX(0,_xlfn.MAXIFS($R$2:$R$501,$F$2:$F$501,"&lt;="&amp;$F71))-$R71)</f>
      </c>
      <c r="T71" s="7">
        <f>IF($A71="","",IF(OR($F71="",$G71=""),"Open","Closed"))</f>
      </c>
      <c r="U71" s="7">
        <f>IF($A71="","",TimeZone)</f>
      </c>
      <c r="V71" s="7">
        <f>IF($A71="","",$A71&amp;"-"&amp;IF($D71="","",YEAR($D71)&amp;RIGHT("0"&amp;MONTH($D71),2)&amp;RIGHT("0"&amp;DAY($D71),2)&amp;"-"&amp;RIGHT("0"&amp;HOUR($D71),2)&amp;RIGHT("0"&amp;MINUTE($D71),2)&amp;RIGHT("0"&amp;SECOND($D71),2))&amp;"-"&amp;$B71)</f>
      </c>
    </row>
    <row r="72">
      <c r="D72" s="3"/>
      <c r="E72" s="4"/>
      <c r="F72" s="3"/>
      <c r="G72" s="4"/>
      <c r="H72" s="4"/>
      <c r="I72" s="4"/>
      <c r="J72" s="4"/>
      <c r="M72" s="5">
        <f>IF(OR($A72="",$E72="",$G72="",$C72=""),"",ROUND(($G72-$E72)*$C72*IF($B72="Short",-1,1),2))</f>
      </c>
      <c r="N72" s="5">
        <f>IF($M72="","",ROUND($M72-IF($H72="",0,$H72),2))</f>
      </c>
      <c r="O72" s="6">
        <f>IF(OR($N72="",$I72=""),"",IF($E72=$I72,"",ROUND($N72/(ABS($E72-$I72)*$C72),2)))</f>
      </c>
      <c r="P72" s="7">
        <f>IF($N72="","",IF($N72&gt;0,"Win",IF($N72&lt;0,"Loss","Breakeven")))</f>
      </c>
      <c r="Q72" s="7">
        <f>IF($A72="","",IF($D72="","",CHOOSE(WEEKDAY($D72),"Sun","Mon","Tue","Wed","Thu","Fri","Sat")))</f>
      </c>
      <c r="R72" s="5">
        <f>IF($N72="","",SUMIFS($N$2:$N$501,$F$2:$F$501,"&lt;="&amp;$F72))</f>
      </c>
      <c r="S72" s="5">
        <f>IF($R72="","",MAX(0,_xlfn.MAXIFS($R$2:$R$501,$F$2:$F$501,"&lt;="&amp;$F72))-$R72)</f>
      </c>
      <c r="T72" s="7">
        <f>IF($A72="","",IF(OR($F72="",$G72=""),"Open","Closed"))</f>
      </c>
      <c r="U72" s="7">
        <f>IF($A72="","",TimeZone)</f>
      </c>
      <c r="V72" s="7">
        <f>IF($A72="","",$A72&amp;"-"&amp;IF($D72="","",YEAR($D72)&amp;RIGHT("0"&amp;MONTH($D72),2)&amp;RIGHT("0"&amp;DAY($D72),2)&amp;"-"&amp;RIGHT("0"&amp;HOUR($D72),2)&amp;RIGHT("0"&amp;MINUTE($D72),2)&amp;RIGHT("0"&amp;SECOND($D72),2))&amp;"-"&amp;$B72)</f>
      </c>
    </row>
    <row r="73">
      <c r="D73" s="3"/>
      <c r="E73" s="4"/>
      <c r="F73" s="3"/>
      <c r="G73" s="4"/>
      <c r="H73" s="4"/>
      <c r="I73" s="4"/>
      <c r="J73" s="4"/>
      <c r="M73" s="5">
        <f>IF(OR($A73="",$E73="",$G73="",$C73=""),"",ROUND(($G73-$E73)*$C73*IF($B73="Short",-1,1),2))</f>
      </c>
      <c r="N73" s="5">
        <f>IF($M73="","",ROUND($M73-IF($H73="",0,$H73),2))</f>
      </c>
      <c r="O73" s="6">
        <f>IF(OR($N73="",$I73=""),"",IF($E73=$I73,"",ROUND($N73/(ABS($E73-$I73)*$C73),2)))</f>
      </c>
      <c r="P73" s="7">
        <f>IF($N73="","",IF($N73&gt;0,"Win",IF($N73&lt;0,"Loss","Breakeven")))</f>
      </c>
      <c r="Q73" s="7">
        <f>IF($A73="","",IF($D73="","",CHOOSE(WEEKDAY($D73),"Sun","Mon","Tue","Wed","Thu","Fri","Sat")))</f>
      </c>
      <c r="R73" s="5">
        <f>IF($N73="","",SUMIFS($N$2:$N$501,$F$2:$F$501,"&lt;="&amp;$F73))</f>
      </c>
      <c r="S73" s="5">
        <f>IF($R73="","",MAX(0,_xlfn.MAXIFS($R$2:$R$501,$F$2:$F$501,"&lt;="&amp;$F73))-$R73)</f>
      </c>
      <c r="T73" s="7">
        <f>IF($A73="","",IF(OR($F73="",$G73=""),"Open","Closed"))</f>
      </c>
      <c r="U73" s="7">
        <f>IF($A73="","",TimeZone)</f>
      </c>
      <c r="V73" s="7">
        <f>IF($A73="","",$A73&amp;"-"&amp;IF($D73="","",YEAR($D73)&amp;RIGHT("0"&amp;MONTH($D73),2)&amp;RIGHT("0"&amp;DAY($D73),2)&amp;"-"&amp;RIGHT("0"&amp;HOUR($D73),2)&amp;RIGHT("0"&amp;MINUTE($D73),2)&amp;RIGHT("0"&amp;SECOND($D73),2))&amp;"-"&amp;$B73)</f>
      </c>
    </row>
    <row r="74">
      <c r="D74" s="3"/>
      <c r="E74" s="4"/>
      <c r="F74" s="3"/>
      <c r="G74" s="4"/>
      <c r="H74" s="4"/>
      <c r="I74" s="4"/>
      <c r="J74" s="4"/>
      <c r="M74" s="5">
        <f>IF(OR($A74="",$E74="",$G74="",$C74=""),"",ROUND(($G74-$E74)*$C74*IF($B74="Short",-1,1),2))</f>
      </c>
      <c r="N74" s="5">
        <f>IF($M74="","",ROUND($M74-IF($H74="",0,$H74),2))</f>
      </c>
      <c r="O74" s="6">
        <f>IF(OR($N74="",$I74=""),"",IF($E74=$I74,"",ROUND($N74/(ABS($E74-$I74)*$C74),2)))</f>
      </c>
      <c r="P74" s="7">
        <f>IF($N74="","",IF($N74&gt;0,"Win",IF($N74&lt;0,"Loss","Breakeven")))</f>
      </c>
      <c r="Q74" s="7">
        <f>IF($A74="","",IF($D74="","",CHOOSE(WEEKDAY($D74),"Sun","Mon","Tue","Wed","Thu","Fri","Sat")))</f>
      </c>
      <c r="R74" s="5">
        <f>IF($N74="","",SUMIFS($N$2:$N$501,$F$2:$F$501,"&lt;="&amp;$F74))</f>
      </c>
      <c r="S74" s="5">
        <f>IF($R74="","",MAX(0,_xlfn.MAXIFS($R$2:$R$501,$F$2:$F$501,"&lt;="&amp;$F74))-$R74)</f>
      </c>
      <c r="T74" s="7">
        <f>IF($A74="","",IF(OR($F74="",$G74=""),"Open","Closed"))</f>
      </c>
      <c r="U74" s="7">
        <f>IF($A74="","",TimeZone)</f>
      </c>
      <c r="V74" s="7">
        <f>IF($A74="","",$A74&amp;"-"&amp;IF($D74="","",YEAR($D74)&amp;RIGHT("0"&amp;MONTH($D74),2)&amp;RIGHT("0"&amp;DAY($D74),2)&amp;"-"&amp;RIGHT("0"&amp;HOUR($D74),2)&amp;RIGHT("0"&amp;MINUTE($D74),2)&amp;RIGHT("0"&amp;SECOND($D74),2))&amp;"-"&amp;$B74)</f>
      </c>
    </row>
    <row r="75">
      <c r="D75" s="3"/>
      <c r="E75" s="4"/>
      <c r="F75" s="3"/>
      <c r="G75" s="4"/>
      <c r="H75" s="4"/>
      <c r="I75" s="4"/>
      <c r="J75" s="4"/>
      <c r="M75" s="5">
        <f>IF(OR($A75="",$E75="",$G75="",$C75=""),"",ROUND(($G75-$E75)*$C75*IF($B75="Short",-1,1),2))</f>
      </c>
      <c r="N75" s="5">
        <f>IF($M75="","",ROUND($M75-IF($H75="",0,$H75),2))</f>
      </c>
      <c r="O75" s="6">
        <f>IF(OR($N75="",$I75=""),"",IF($E75=$I75,"",ROUND($N75/(ABS($E75-$I75)*$C75),2)))</f>
      </c>
      <c r="P75" s="7">
        <f>IF($N75="","",IF($N75&gt;0,"Win",IF($N75&lt;0,"Loss","Breakeven")))</f>
      </c>
      <c r="Q75" s="7">
        <f>IF($A75="","",IF($D75="","",CHOOSE(WEEKDAY($D75),"Sun","Mon","Tue","Wed","Thu","Fri","Sat")))</f>
      </c>
      <c r="R75" s="5">
        <f>IF($N75="","",SUMIFS($N$2:$N$501,$F$2:$F$501,"&lt;="&amp;$F75))</f>
      </c>
      <c r="S75" s="5">
        <f>IF($R75="","",MAX(0,_xlfn.MAXIFS($R$2:$R$501,$F$2:$F$501,"&lt;="&amp;$F75))-$R75)</f>
      </c>
      <c r="T75" s="7">
        <f>IF($A75="","",IF(OR($F75="",$G75=""),"Open","Closed"))</f>
      </c>
      <c r="U75" s="7">
        <f>IF($A75="","",TimeZone)</f>
      </c>
      <c r="V75" s="7">
        <f>IF($A75="","",$A75&amp;"-"&amp;IF($D75="","",YEAR($D75)&amp;RIGHT("0"&amp;MONTH($D75),2)&amp;RIGHT("0"&amp;DAY($D75),2)&amp;"-"&amp;RIGHT("0"&amp;HOUR($D75),2)&amp;RIGHT("0"&amp;MINUTE($D75),2)&amp;RIGHT("0"&amp;SECOND($D75),2))&amp;"-"&amp;$B75)</f>
      </c>
    </row>
    <row r="76">
      <c r="D76" s="3"/>
      <c r="E76" s="4"/>
      <c r="F76" s="3"/>
      <c r="G76" s="4"/>
      <c r="H76" s="4"/>
      <c r="I76" s="4"/>
      <c r="J76" s="4"/>
      <c r="M76" s="5">
        <f>IF(OR($A76="",$E76="",$G76="",$C76=""),"",ROUND(($G76-$E76)*$C76*IF($B76="Short",-1,1),2))</f>
      </c>
      <c r="N76" s="5">
        <f>IF($M76="","",ROUND($M76-IF($H76="",0,$H76),2))</f>
      </c>
      <c r="O76" s="6">
        <f>IF(OR($N76="",$I76=""),"",IF($E76=$I76,"",ROUND($N76/(ABS($E76-$I76)*$C76),2)))</f>
      </c>
      <c r="P76" s="7">
        <f>IF($N76="","",IF($N76&gt;0,"Win",IF($N76&lt;0,"Loss","Breakeven")))</f>
      </c>
      <c r="Q76" s="7">
        <f>IF($A76="","",IF($D76="","",CHOOSE(WEEKDAY($D76),"Sun","Mon","Tue","Wed","Thu","Fri","Sat")))</f>
      </c>
      <c r="R76" s="5">
        <f>IF($N76="","",SUMIFS($N$2:$N$501,$F$2:$F$501,"&lt;="&amp;$F76))</f>
      </c>
      <c r="S76" s="5">
        <f>IF($R76="","",MAX(0,_xlfn.MAXIFS($R$2:$R$501,$F$2:$F$501,"&lt;="&amp;$F76))-$R76)</f>
      </c>
      <c r="T76" s="7">
        <f>IF($A76="","",IF(OR($F76="",$G76=""),"Open","Closed"))</f>
      </c>
      <c r="U76" s="7">
        <f>IF($A76="","",TimeZone)</f>
      </c>
      <c r="V76" s="7">
        <f>IF($A76="","",$A76&amp;"-"&amp;IF($D76="","",YEAR($D76)&amp;RIGHT("0"&amp;MONTH($D76),2)&amp;RIGHT("0"&amp;DAY($D76),2)&amp;"-"&amp;RIGHT("0"&amp;HOUR($D76),2)&amp;RIGHT("0"&amp;MINUTE($D76),2)&amp;RIGHT("0"&amp;SECOND($D76),2))&amp;"-"&amp;$B76)</f>
      </c>
    </row>
    <row r="77">
      <c r="D77" s="3"/>
      <c r="E77" s="4"/>
      <c r="F77" s="3"/>
      <c r="G77" s="4"/>
      <c r="H77" s="4"/>
      <c r="I77" s="4"/>
      <c r="J77" s="4"/>
      <c r="M77" s="5">
        <f>IF(OR($A77="",$E77="",$G77="",$C77=""),"",ROUND(($G77-$E77)*$C77*IF($B77="Short",-1,1),2))</f>
      </c>
      <c r="N77" s="5">
        <f>IF($M77="","",ROUND($M77-IF($H77="",0,$H77),2))</f>
      </c>
      <c r="O77" s="6">
        <f>IF(OR($N77="",$I77=""),"",IF($E77=$I77,"",ROUND($N77/(ABS($E77-$I77)*$C77),2)))</f>
      </c>
      <c r="P77" s="7">
        <f>IF($N77="","",IF($N77&gt;0,"Win",IF($N77&lt;0,"Loss","Breakeven")))</f>
      </c>
      <c r="Q77" s="7">
        <f>IF($A77="","",IF($D77="","",CHOOSE(WEEKDAY($D77),"Sun","Mon","Tue","Wed","Thu","Fri","Sat")))</f>
      </c>
      <c r="R77" s="5">
        <f>IF($N77="","",SUMIFS($N$2:$N$501,$F$2:$F$501,"&lt;="&amp;$F77))</f>
      </c>
      <c r="S77" s="5">
        <f>IF($R77="","",MAX(0,_xlfn.MAXIFS($R$2:$R$501,$F$2:$F$501,"&lt;="&amp;$F77))-$R77)</f>
      </c>
      <c r="T77" s="7">
        <f>IF($A77="","",IF(OR($F77="",$G77=""),"Open","Closed"))</f>
      </c>
      <c r="U77" s="7">
        <f>IF($A77="","",TimeZone)</f>
      </c>
      <c r="V77" s="7">
        <f>IF($A77="","",$A77&amp;"-"&amp;IF($D77="","",YEAR($D77)&amp;RIGHT("0"&amp;MONTH($D77),2)&amp;RIGHT("0"&amp;DAY($D77),2)&amp;"-"&amp;RIGHT("0"&amp;HOUR($D77),2)&amp;RIGHT("0"&amp;MINUTE($D77),2)&amp;RIGHT("0"&amp;SECOND($D77),2))&amp;"-"&amp;$B77)</f>
      </c>
    </row>
    <row r="78">
      <c r="D78" s="3"/>
      <c r="E78" s="4"/>
      <c r="F78" s="3"/>
      <c r="G78" s="4"/>
      <c r="H78" s="4"/>
      <c r="I78" s="4"/>
      <c r="J78" s="4"/>
      <c r="M78" s="5">
        <f>IF(OR($A78="",$E78="",$G78="",$C78=""),"",ROUND(($G78-$E78)*$C78*IF($B78="Short",-1,1),2))</f>
      </c>
      <c r="N78" s="5">
        <f>IF($M78="","",ROUND($M78-IF($H78="",0,$H78),2))</f>
      </c>
      <c r="O78" s="6">
        <f>IF(OR($N78="",$I78=""),"",IF($E78=$I78,"",ROUND($N78/(ABS($E78-$I78)*$C78),2)))</f>
      </c>
      <c r="P78" s="7">
        <f>IF($N78="","",IF($N78&gt;0,"Win",IF($N78&lt;0,"Loss","Breakeven")))</f>
      </c>
      <c r="Q78" s="7">
        <f>IF($A78="","",IF($D78="","",CHOOSE(WEEKDAY($D78),"Sun","Mon","Tue","Wed","Thu","Fri","Sat")))</f>
      </c>
      <c r="R78" s="5">
        <f>IF($N78="","",SUMIFS($N$2:$N$501,$F$2:$F$501,"&lt;="&amp;$F78))</f>
      </c>
      <c r="S78" s="5">
        <f>IF($R78="","",MAX(0,_xlfn.MAXIFS($R$2:$R$501,$F$2:$F$501,"&lt;="&amp;$F78))-$R78)</f>
      </c>
      <c r="T78" s="7">
        <f>IF($A78="","",IF(OR($F78="",$G78=""),"Open","Closed"))</f>
      </c>
      <c r="U78" s="7">
        <f>IF($A78="","",TimeZone)</f>
      </c>
      <c r="V78" s="7">
        <f>IF($A78="","",$A78&amp;"-"&amp;IF($D78="","",YEAR($D78)&amp;RIGHT("0"&amp;MONTH($D78),2)&amp;RIGHT("0"&amp;DAY($D78),2)&amp;"-"&amp;RIGHT("0"&amp;HOUR($D78),2)&amp;RIGHT("0"&amp;MINUTE($D78),2)&amp;RIGHT("0"&amp;SECOND($D78),2))&amp;"-"&amp;$B78)</f>
      </c>
    </row>
    <row r="79">
      <c r="D79" s="3"/>
      <c r="E79" s="4"/>
      <c r="F79" s="3"/>
      <c r="G79" s="4"/>
      <c r="H79" s="4"/>
      <c r="I79" s="4"/>
      <c r="J79" s="4"/>
      <c r="M79" s="5">
        <f>IF(OR($A79="",$E79="",$G79="",$C79=""),"",ROUND(($G79-$E79)*$C79*IF($B79="Short",-1,1),2))</f>
      </c>
      <c r="N79" s="5">
        <f>IF($M79="","",ROUND($M79-IF($H79="",0,$H79),2))</f>
      </c>
      <c r="O79" s="6">
        <f>IF(OR($N79="",$I79=""),"",IF($E79=$I79,"",ROUND($N79/(ABS($E79-$I79)*$C79),2)))</f>
      </c>
      <c r="P79" s="7">
        <f>IF($N79="","",IF($N79&gt;0,"Win",IF($N79&lt;0,"Loss","Breakeven")))</f>
      </c>
      <c r="Q79" s="7">
        <f>IF($A79="","",IF($D79="","",CHOOSE(WEEKDAY($D79),"Sun","Mon","Tue","Wed","Thu","Fri","Sat")))</f>
      </c>
      <c r="R79" s="5">
        <f>IF($N79="","",SUMIFS($N$2:$N$501,$F$2:$F$501,"&lt;="&amp;$F79))</f>
      </c>
      <c r="S79" s="5">
        <f>IF($R79="","",MAX(0,_xlfn.MAXIFS($R$2:$R$501,$F$2:$F$501,"&lt;="&amp;$F79))-$R79)</f>
      </c>
      <c r="T79" s="7">
        <f>IF($A79="","",IF(OR($F79="",$G79=""),"Open","Closed"))</f>
      </c>
      <c r="U79" s="7">
        <f>IF($A79="","",TimeZone)</f>
      </c>
      <c r="V79" s="7">
        <f>IF($A79="","",$A79&amp;"-"&amp;IF($D79="","",YEAR($D79)&amp;RIGHT("0"&amp;MONTH($D79),2)&amp;RIGHT("0"&amp;DAY($D79),2)&amp;"-"&amp;RIGHT("0"&amp;HOUR($D79),2)&amp;RIGHT("0"&amp;MINUTE($D79),2)&amp;RIGHT("0"&amp;SECOND($D79),2))&amp;"-"&amp;$B79)</f>
      </c>
    </row>
    <row r="80">
      <c r="D80" s="3"/>
      <c r="E80" s="4"/>
      <c r="F80" s="3"/>
      <c r="G80" s="4"/>
      <c r="H80" s="4"/>
      <c r="I80" s="4"/>
      <c r="J80" s="4"/>
      <c r="M80" s="5">
        <f>IF(OR($A80="",$E80="",$G80="",$C80=""),"",ROUND(($G80-$E80)*$C80*IF($B80="Short",-1,1),2))</f>
      </c>
      <c r="N80" s="5">
        <f>IF($M80="","",ROUND($M80-IF($H80="",0,$H80),2))</f>
      </c>
      <c r="O80" s="6">
        <f>IF(OR($N80="",$I80=""),"",IF($E80=$I80,"",ROUND($N80/(ABS($E80-$I80)*$C80),2)))</f>
      </c>
      <c r="P80" s="7">
        <f>IF($N80="","",IF($N80&gt;0,"Win",IF($N80&lt;0,"Loss","Breakeven")))</f>
      </c>
      <c r="Q80" s="7">
        <f>IF($A80="","",IF($D80="","",CHOOSE(WEEKDAY($D80),"Sun","Mon","Tue","Wed","Thu","Fri","Sat")))</f>
      </c>
      <c r="R80" s="5">
        <f>IF($N80="","",SUMIFS($N$2:$N$501,$F$2:$F$501,"&lt;="&amp;$F80))</f>
      </c>
      <c r="S80" s="5">
        <f>IF($R80="","",MAX(0,_xlfn.MAXIFS($R$2:$R$501,$F$2:$F$501,"&lt;="&amp;$F80))-$R80)</f>
      </c>
      <c r="T80" s="7">
        <f>IF($A80="","",IF(OR($F80="",$G80=""),"Open","Closed"))</f>
      </c>
      <c r="U80" s="7">
        <f>IF($A80="","",TimeZone)</f>
      </c>
      <c r="V80" s="7">
        <f>IF($A80="","",$A80&amp;"-"&amp;IF($D80="","",YEAR($D80)&amp;RIGHT("0"&amp;MONTH($D80),2)&amp;RIGHT("0"&amp;DAY($D80),2)&amp;"-"&amp;RIGHT("0"&amp;HOUR($D80),2)&amp;RIGHT("0"&amp;MINUTE($D80),2)&amp;RIGHT("0"&amp;SECOND($D80),2))&amp;"-"&amp;$B80)</f>
      </c>
    </row>
    <row r="81">
      <c r="D81" s="3"/>
      <c r="E81" s="4"/>
      <c r="F81" s="3"/>
      <c r="G81" s="4"/>
      <c r="H81" s="4"/>
      <c r="I81" s="4"/>
      <c r="J81" s="4"/>
      <c r="M81" s="5">
        <f>IF(OR($A81="",$E81="",$G81="",$C81=""),"",ROUND(($G81-$E81)*$C81*IF($B81="Short",-1,1),2))</f>
      </c>
      <c r="N81" s="5">
        <f>IF($M81="","",ROUND($M81-IF($H81="",0,$H81),2))</f>
      </c>
      <c r="O81" s="6">
        <f>IF(OR($N81="",$I81=""),"",IF($E81=$I81,"",ROUND($N81/(ABS($E81-$I81)*$C81),2)))</f>
      </c>
      <c r="P81" s="7">
        <f>IF($N81="","",IF($N81&gt;0,"Win",IF($N81&lt;0,"Loss","Breakeven")))</f>
      </c>
      <c r="Q81" s="7">
        <f>IF($A81="","",IF($D81="","",CHOOSE(WEEKDAY($D81),"Sun","Mon","Tue","Wed","Thu","Fri","Sat")))</f>
      </c>
      <c r="R81" s="5">
        <f>IF($N81="","",SUMIFS($N$2:$N$501,$F$2:$F$501,"&lt;="&amp;$F81))</f>
      </c>
      <c r="S81" s="5">
        <f>IF($R81="","",MAX(0,_xlfn.MAXIFS($R$2:$R$501,$F$2:$F$501,"&lt;="&amp;$F81))-$R81)</f>
      </c>
      <c r="T81" s="7">
        <f>IF($A81="","",IF(OR($F81="",$G81=""),"Open","Closed"))</f>
      </c>
      <c r="U81" s="7">
        <f>IF($A81="","",TimeZone)</f>
      </c>
      <c r="V81" s="7">
        <f>IF($A81="","",$A81&amp;"-"&amp;IF($D81="","",YEAR($D81)&amp;RIGHT("0"&amp;MONTH($D81),2)&amp;RIGHT("0"&amp;DAY($D81),2)&amp;"-"&amp;RIGHT("0"&amp;HOUR($D81),2)&amp;RIGHT("0"&amp;MINUTE($D81),2)&amp;RIGHT("0"&amp;SECOND($D81),2))&amp;"-"&amp;$B81)</f>
      </c>
    </row>
    <row r="82">
      <c r="D82" s="3"/>
      <c r="E82" s="4"/>
      <c r="F82" s="3"/>
      <c r="G82" s="4"/>
      <c r="H82" s="4"/>
      <c r="I82" s="4"/>
      <c r="J82" s="4"/>
      <c r="M82" s="5">
        <f>IF(OR($A82="",$E82="",$G82="",$C82=""),"",ROUND(($G82-$E82)*$C82*IF($B82="Short",-1,1),2))</f>
      </c>
      <c r="N82" s="5">
        <f>IF($M82="","",ROUND($M82-IF($H82="",0,$H82),2))</f>
      </c>
      <c r="O82" s="6">
        <f>IF(OR($N82="",$I82=""),"",IF($E82=$I82,"",ROUND($N82/(ABS($E82-$I82)*$C82),2)))</f>
      </c>
      <c r="P82" s="7">
        <f>IF($N82="","",IF($N82&gt;0,"Win",IF($N82&lt;0,"Loss","Breakeven")))</f>
      </c>
      <c r="Q82" s="7">
        <f>IF($A82="","",IF($D82="","",CHOOSE(WEEKDAY($D82),"Sun","Mon","Tue","Wed","Thu","Fri","Sat")))</f>
      </c>
      <c r="R82" s="5">
        <f>IF($N82="","",SUMIFS($N$2:$N$501,$F$2:$F$501,"&lt;="&amp;$F82))</f>
      </c>
      <c r="S82" s="5">
        <f>IF($R82="","",MAX(0,_xlfn.MAXIFS($R$2:$R$501,$F$2:$F$501,"&lt;="&amp;$F82))-$R82)</f>
      </c>
      <c r="T82" s="7">
        <f>IF($A82="","",IF(OR($F82="",$G82=""),"Open","Closed"))</f>
      </c>
      <c r="U82" s="7">
        <f>IF($A82="","",TimeZone)</f>
      </c>
      <c r="V82" s="7">
        <f>IF($A82="","",$A82&amp;"-"&amp;IF($D82="","",YEAR($D82)&amp;RIGHT("0"&amp;MONTH($D82),2)&amp;RIGHT("0"&amp;DAY($D82),2)&amp;"-"&amp;RIGHT("0"&amp;HOUR($D82),2)&amp;RIGHT("0"&amp;MINUTE($D82),2)&amp;RIGHT("0"&amp;SECOND($D82),2))&amp;"-"&amp;$B82)</f>
      </c>
    </row>
    <row r="83">
      <c r="D83" s="3"/>
      <c r="E83" s="4"/>
      <c r="F83" s="3"/>
      <c r="G83" s="4"/>
      <c r="H83" s="4"/>
      <c r="I83" s="4"/>
      <c r="J83" s="4"/>
      <c r="M83" s="5">
        <f>IF(OR($A83="",$E83="",$G83="",$C83=""),"",ROUND(($G83-$E83)*$C83*IF($B83="Short",-1,1),2))</f>
      </c>
      <c r="N83" s="5">
        <f>IF($M83="","",ROUND($M83-IF($H83="",0,$H83),2))</f>
      </c>
      <c r="O83" s="6">
        <f>IF(OR($N83="",$I83=""),"",IF($E83=$I83,"",ROUND($N83/(ABS($E83-$I83)*$C83),2)))</f>
      </c>
      <c r="P83" s="7">
        <f>IF($N83="","",IF($N83&gt;0,"Win",IF($N83&lt;0,"Loss","Breakeven")))</f>
      </c>
      <c r="Q83" s="7">
        <f>IF($A83="","",IF($D83="","",CHOOSE(WEEKDAY($D83),"Sun","Mon","Tue","Wed","Thu","Fri","Sat")))</f>
      </c>
      <c r="R83" s="5">
        <f>IF($N83="","",SUMIFS($N$2:$N$501,$F$2:$F$501,"&lt;="&amp;$F83))</f>
      </c>
      <c r="S83" s="5">
        <f>IF($R83="","",MAX(0,_xlfn.MAXIFS($R$2:$R$501,$F$2:$F$501,"&lt;="&amp;$F83))-$R83)</f>
      </c>
      <c r="T83" s="7">
        <f>IF($A83="","",IF(OR($F83="",$G83=""),"Open","Closed"))</f>
      </c>
      <c r="U83" s="7">
        <f>IF($A83="","",TimeZone)</f>
      </c>
      <c r="V83" s="7">
        <f>IF($A83="","",$A83&amp;"-"&amp;IF($D83="","",YEAR($D83)&amp;RIGHT("0"&amp;MONTH($D83),2)&amp;RIGHT("0"&amp;DAY($D83),2)&amp;"-"&amp;RIGHT("0"&amp;HOUR($D83),2)&amp;RIGHT("0"&amp;MINUTE($D83),2)&amp;RIGHT("0"&amp;SECOND($D83),2))&amp;"-"&amp;$B83)</f>
      </c>
    </row>
    <row r="84">
      <c r="D84" s="3"/>
      <c r="E84" s="4"/>
      <c r="F84" s="3"/>
      <c r="G84" s="4"/>
      <c r="H84" s="4"/>
      <c r="I84" s="4"/>
      <c r="J84" s="4"/>
      <c r="M84" s="5">
        <f>IF(OR($A84="",$E84="",$G84="",$C84=""),"",ROUND(($G84-$E84)*$C84*IF($B84="Short",-1,1),2))</f>
      </c>
      <c r="N84" s="5">
        <f>IF($M84="","",ROUND($M84-IF($H84="",0,$H84),2))</f>
      </c>
      <c r="O84" s="6">
        <f>IF(OR($N84="",$I84=""),"",IF($E84=$I84,"",ROUND($N84/(ABS($E84-$I84)*$C84),2)))</f>
      </c>
      <c r="P84" s="7">
        <f>IF($N84="","",IF($N84&gt;0,"Win",IF($N84&lt;0,"Loss","Breakeven")))</f>
      </c>
      <c r="Q84" s="7">
        <f>IF($A84="","",IF($D84="","",CHOOSE(WEEKDAY($D84),"Sun","Mon","Tue","Wed","Thu","Fri","Sat")))</f>
      </c>
      <c r="R84" s="5">
        <f>IF($N84="","",SUMIFS($N$2:$N$501,$F$2:$F$501,"&lt;="&amp;$F84))</f>
      </c>
      <c r="S84" s="5">
        <f>IF($R84="","",MAX(0,_xlfn.MAXIFS($R$2:$R$501,$F$2:$F$501,"&lt;="&amp;$F84))-$R84)</f>
      </c>
      <c r="T84" s="7">
        <f>IF($A84="","",IF(OR($F84="",$G84=""),"Open","Closed"))</f>
      </c>
      <c r="U84" s="7">
        <f>IF($A84="","",TimeZone)</f>
      </c>
      <c r="V84" s="7">
        <f>IF($A84="","",$A84&amp;"-"&amp;IF($D84="","",YEAR($D84)&amp;RIGHT("0"&amp;MONTH($D84),2)&amp;RIGHT("0"&amp;DAY($D84),2)&amp;"-"&amp;RIGHT("0"&amp;HOUR($D84),2)&amp;RIGHT("0"&amp;MINUTE($D84),2)&amp;RIGHT("0"&amp;SECOND($D84),2))&amp;"-"&amp;$B84)</f>
      </c>
    </row>
    <row r="85">
      <c r="D85" s="3"/>
      <c r="E85" s="4"/>
      <c r="F85" s="3"/>
      <c r="G85" s="4"/>
      <c r="H85" s="4"/>
      <c r="I85" s="4"/>
      <c r="J85" s="4"/>
      <c r="M85" s="5">
        <f>IF(OR($A85="",$E85="",$G85="",$C85=""),"",ROUND(($G85-$E85)*$C85*IF($B85="Short",-1,1),2))</f>
      </c>
      <c r="N85" s="5">
        <f>IF($M85="","",ROUND($M85-IF($H85="",0,$H85),2))</f>
      </c>
      <c r="O85" s="6">
        <f>IF(OR($N85="",$I85=""),"",IF($E85=$I85,"",ROUND($N85/(ABS($E85-$I85)*$C85),2)))</f>
      </c>
      <c r="P85" s="7">
        <f>IF($N85="","",IF($N85&gt;0,"Win",IF($N85&lt;0,"Loss","Breakeven")))</f>
      </c>
      <c r="Q85" s="7">
        <f>IF($A85="","",IF($D85="","",CHOOSE(WEEKDAY($D85),"Sun","Mon","Tue","Wed","Thu","Fri","Sat")))</f>
      </c>
      <c r="R85" s="5">
        <f>IF($N85="","",SUMIFS($N$2:$N$501,$F$2:$F$501,"&lt;="&amp;$F85))</f>
      </c>
      <c r="S85" s="5">
        <f>IF($R85="","",MAX(0,_xlfn.MAXIFS($R$2:$R$501,$F$2:$F$501,"&lt;="&amp;$F85))-$R85)</f>
      </c>
      <c r="T85" s="7">
        <f>IF($A85="","",IF(OR($F85="",$G85=""),"Open","Closed"))</f>
      </c>
      <c r="U85" s="7">
        <f>IF($A85="","",TimeZone)</f>
      </c>
      <c r="V85" s="7">
        <f>IF($A85="","",$A85&amp;"-"&amp;IF($D85="","",YEAR($D85)&amp;RIGHT("0"&amp;MONTH($D85),2)&amp;RIGHT("0"&amp;DAY($D85),2)&amp;"-"&amp;RIGHT("0"&amp;HOUR($D85),2)&amp;RIGHT("0"&amp;MINUTE($D85),2)&amp;RIGHT("0"&amp;SECOND($D85),2))&amp;"-"&amp;$B85)</f>
      </c>
    </row>
    <row r="86">
      <c r="D86" s="3"/>
      <c r="E86" s="4"/>
      <c r="F86" s="3"/>
      <c r="G86" s="4"/>
      <c r="H86" s="4"/>
      <c r="I86" s="4"/>
      <c r="J86" s="4"/>
      <c r="M86" s="5">
        <f>IF(OR($A86="",$E86="",$G86="",$C86=""),"",ROUND(($G86-$E86)*$C86*IF($B86="Short",-1,1),2))</f>
      </c>
      <c r="N86" s="5">
        <f>IF($M86="","",ROUND($M86-IF($H86="",0,$H86),2))</f>
      </c>
      <c r="O86" s="6">
        <f>IF(OR($N86="",$I86=""),"",IF($E86=$I86,"",ROUND($N86/(ABS($E86-$I86)*$C86),2)))</f>
      </c>
      <c r="P86" s="7">
        <f>IF($N86="","",IF($N86&gt;0,"Win",IF($N86&lt;0,"Loss","Breakeven")))</f>
      </c>
      <c r="Q86" s="7">
        <f>IF($A86="","",IF($D86="","",CHOOSE(WEEKDAY($D86),"Sun","Mon","Tue","Wed","Thu","Fri","Sat")))</f>
      </c>
      <c r="R86" s="5">
        <f>IF($N86="","",SUMIFS($N$2:$N$501,$F$2:$F$501,"&lt;="&amp;$F86))</f>
      </c>
      <c r="S86" s="5">
        <f>IF($R86="","",MAX(0,_xlfn.MAXIFS($R$2:$R$501,$F$2:$F$501,"&lt;="&amp;$F86))-$R86)</f>
      </c>
      <c r="T86" s="7">
        <f>IF($A86="","",IF(OR($F86="",$G86=""),"Open","Closed"))</f>
      </c>
      <c r="U86" s="7">
        <f>IF($A86="","",TimeZone)</f>
      </c>
      <c r="V86" s="7">
        <f>IF($A86="","",$A86&amp;"-"&amp;IF($D86="","",YEAR($D86)&amp;RIGHT("0"&amp;MONTH($D86),2)&amp;RIGHT("0"&amp;DAY($D86),2)&amp;"-"&amp;RIGHT("0"&amp;HOUR($D86),2)&amp;RIGHT("0"&amp;MINUTE($D86),2)&amp;RIGHT("0"&amp;SECOND($D86),2))&amp;"-"&amp;$B86)</f>
      </c>
    </row>
    <row r="87">
      <c r="D87" s="3"/>
      <c r="E87" s="4"/>
      <c r="F87" s="3"/>
      <c r="G87" s="4"/>
      <c r="H87" s="4"/>
      <c r="I87" s="4"/>
      <c r="J87" s="4"/>
      <c r="M87" s="5">
        <f>IF(OR($A87="",$E87="",$G87="",$C87=""),"",ROUND(($G87-$E87)*$C87*IF($B87="Short",-1,1),2))</f>
      </c>
      <c r="N87" s="5">
        <f>IF($M87="","",ROUND($M87-IF($H87="",0,$H87),2))</f>
      </c>
      <c r="O87" s="6">
        <f>IF(OR($N87="",$I87=""),"",IF($E87=$I87,"",ROUND($N87/(ABS($E87-$I87)*$C87),2)))</f>
      </c>
      <c r="P87" s="7">
        <f>IF($N87="","",IF($N87&gt;0,"Win",IF($N87&lt;0,"Loss","Breakeven")))</f>
      </c>
      <c r="Q87" s="7">
        <f>IF($A87="","",IF($D87="","",CHOOSE(WEEKDAY($D87),"Sun","Mon","Tue","Wed","Thu","Fri","Sat")))</f>
      </c>
      <c r="R87" s="5">
        <f>IF($N87="","",SUMIFS($N$2:$N$501,$F$2:$F$501,"&lt;="&amp;$F87))</f>
      </c>
      <c r="S87" s="5">
        <f>IF($R87="","",MAX(0,_xlfn.MAXIFS($R$2:$R$501,$F$2:$F$501,"&lt;="&amp;$F87))-$R87)</f>
      </c>
      <c r="T87" s="7">
        <f>IF($A87="","",IF(OR($F87="",$G87=""),"Open","Closed"))</f>
      </c>
      <c r="U87" s="7">
        <f>IF($A87="","",TimeZone)</f>
      </c>
      <c r="V87" s="7">
        <f>IF($A87="","",$A87&amp;"-"&amp;IF($D87="","",YEAR($D87)&amp;RIGHT("0"&amp;MONTH($D87),2)&amp;RIGHT("0"&amp;DAY($D87),2)&amp;"-"&amp;RIGHT("0"&amp;HOUR($D87),2)&amp;RIGHT("0"&amp;MINUTE($D87),2)&amp;RIGHT("0"&amp;SECOND($D87),2))&amp;"-"&amp;$B87)</f>
      </c>
    </row>
    <row r="88">
      <c r="D88" s="3"/>
      <c r="E88" s="4"/>
      <c r="F88" s="3"/>
      <c r="G88" s="4"/>
      <c r="H88" s="4"/>
      <c r="I88" s="4"/>
      <c r="J88" s="4"/>
      <c r="M88" s="5">
        <f>IF(OR($A88="",$E88="",$G88="",$C88=""),"",ROUND(($G88-$E88)*$C88*IF($B88="Short",-1,1),2))</f>
      </c>
      <c r="N88" s="5">
        <f>IF($M88="","",ROUND($M88-IF($H88="",0,$H88),2))</f>
      </c>
      <c r="O88" s="6">
        <f>IF(OR($N88="",$I88=""),"",IF($E88=$I88,"",ROUND($N88/(ABS($E88-$I88)*$C88),2)))</f>
      </c>
      <c r="P88" s="7">
        <f>IF($N88="","",IF($N88&gt;0,"Win",IF($N88&lt;0,"Loss","Breakeven")))</f>
      </c>
      <c r="Q88" s="7">
        <f>IF($A88="","",IF($D88="","",CHOOSE(WEEKDAY($D88),"Sun","Mon","Tue","Wed","Thu","Fri","Sat")))</f>
      </c>
      <c r="R88" s="5">
        <f>IF($N88="","",SUMIFS($N$2:$N$501,$F$2:$F$501,"&lt;="&amp;$F88))</f>
      </c>
      <c r="S88" s="5">
        <f>IF($R88="","",MAX(0,_xlfn.MAXIFS($R$2:$R$501,$F$2:$F$501,"&lt;="&amp;$F88))-$R88)</f>
      </c>
      <c r="T88" s="7">
        <f>IF($A88="","",IF(OR($F88="",$G88=""),"Open","Closed"))</f>
      </c>
      <c r="U88" s="7">
        <f>IF($A88="","",TimeZone)</f>
      </c>
      <c r="V88" s="7">
        <f>IF($A88="","",$A88&amp;"-"&amp;IF($D88="","",YEAR($D88)&amp;RIGHT("0"&amp;MONTH($D88),2)&amp;RIGHT("0"&amp;DAY($D88),2)&amp;"-"&amp;RIGHT("0"&amp;HOUR($D88),2)&amp;RIGHT("0"&amp;MINUTE($D88),2)&amp;RIGHT("0"&amp;SECOND($D88),2))&amp;"-"&amp;$B88)</f>
      </c>
    </row>
    <row r="89">
      <c r="D89" s="3"/>
      <c r="E89" s="4"/>
      <c r="F89" s="3"/>
      <c r="G89" s="4"/>
      <c r="H89" s="4"/>
      <c r="I89" s="4"/>
      <c r="J89" s="4"/>
      <c r="M89" s="5">
        <f>IF(OR($A89="",$E89="",$G89="",$C89=""),"",ROUND(($G89-$E89)*$C89*IF($B89="Short",-1,1),2))</f>
      </c>
      <c r="N89" s="5">
        <f>IF($M89="","",ROUND($M89-IF($H89="",0,$H89),2))</f>
      </c>
      <c r="O89" s="6">
        <f>IF(OR($N89="",$I89=""),"",IF($E89=$I89,"",ROUND($N89/(ABS($E89-$I89)*$C89),2)))</f>
      </c>
      <c r="P89" s="7">
        <f>IF($N89="","",IF($N89&gt;0,"Win",IF($N89&lt;0,"Loss","Breakeven")))</f>
      </c>
      <c r="Q89" s="7">
        <f>IF($A89="","",IF($D89="","",CHOOSE(WEEKDAY($D89),"Sun","Mon","Tue","Wed","Thu","Fri","Sat")))</f>
      </c>
      <c r="R89" s="5">
        <f>IF($N89="","",SUMIFS($N$2:$N$501,$F$2:$F$501,"&lt;="&amp;$F89))</f>
      </c>
      <c r="S89" s="5">
        <f>IF($R89="","",MAX(0,_xlfn.MAXIFS($R$2:$R$501,$F$2:$F$501,"&lt;="&amp;$F89))-$R89)</f>
      </c>
      <c r="T89" s="7">
        <f>IF($A89="","",IF(OR($F89="",$G89=""),"Open","Closed"))</f>
      </c>
      <c r="U89" s="7">
        <f>IF($A89="","",TimeZone)</f>
      </c>
      <c r="V89" s="7">
        <f>IF($A89="","",$A89&amp;"-"&amp;IF($D89="","",YEAR($D89)&amp;RIGHT("0"&amp;MONTH($D89),2)&amp;RIGHT("0"&amp;DAY($D89),2)&amp;"-"&amp;RIGHT("0"&amp;HOUR($D89),2)&amp;RIGHT("0"&amp;MINUTE($D89),2)&amp;RIGHT("0"&amp;SECOND($D89),2))&amp;"-"&amp;$B89)</f>
      </c>
    </row>
    <row r="90">
      <c r="D90" s="3"/>
      <c r="E90" s="4"/>
      <c r="F90" s="3"/>
      <c r="G90" s="4"/>
      <c r="H90" s="4"/>
      <c r="I90" s="4"/>
      <c r="J90" s="4"/>
      <c r="M90" s="5">
        <f>IF(OR($A90="",$E90="",$G90="",$C90=""),"",ROUND(($G90-$E90)*$C90*IF($B90="Short",-1,1),2))</f>
      </c>
      <c r="N90" s="5">
        <f>IF($M90="","",ROUND($M90-IF($H90="",0,$H90),2))</f>
      </c>
      <c r="O90" s="6">
        <f>IF(OR($N90="",$I90=""),"",IF($E90=$I90,"",ROUND($N90/(ABS($E90-$I90)*$C90),2)))</f>
      </c>
      <c r="P90" s="7">
        <f>IF($N90="","",IF($N90&gt;0,"Win",IF($N90&lt;0,"Loss","Breakeven")))</f>
      </c>
      <c r="Q90" s="7">
        <f>IF($A90="","",IF($D90="","",CHOOSE(WEEKDAY($D90),"Sun","Mon","Tue","Wed","Thu","Fri","Sat")))</f>
      </c>
      <c r="R90" s="5">
        <f>IF($N90="","",SUMIFS($N$2:$N$501,$F$2:$F$501,"&lt;="&amp;$F90))</f>
      </c>
      <c r="S90" s="5">
        <f>IF($R90="","",MAX(0,_xlfn.MAXIFS($R$2:$R$501,$F$2:$F$501,"&lt;="&amp;$F90))-$R90)</f>
      </c>
      <c r="T90" s="7">
        <f>IF($A90="","",IF(OR($F90="",$G90=""),"Open","Closed"))</f>
      </c>
      <c r="U90" s="7">
        <f>IF($A90="","",TimeZone)</f>
      </c>
      <c r="V90" s="7">
        <f>IF($A90="","",$A90&amp;"-"&amp;IF($D90="","",YEAR($D90)&amp;RIGHT("0"&amp;MONTH($D90),2)&amp;RIGHT("0"&amp;DAY($D90),2)&amp;"-"&amp;RIGHT("0"&amp;HOUR($D90),2)&amp;RIGHT("0"&amp;MINUTE($D90),2)&amp;RIGHT("0"&amp;SECOND($D90),2))&amp;"-"&amp;$B90)</f>
      </c>
    </row>
    <row r="91">
      <c r="D91" s="3"/>
      <c r="E91" s="4"/>
      <c r="F91" s="3"/>
      <c r="G91" s="4"/>
      <c r="H91" s="4"/>
      <c r="I91" s="4"/>
      <c r="J91" s="4"/>
      <c r="M91" s="5">
        <f>IF(OR($A91="",$E91="",$G91="",$C91=""),"",ROUND(($G91-$E91)*$C91*IF($B91="Short",-1,1),2))</f>
      </c>
      <c r="N91" s="5">
        <f>IF($M91="","",ROUND($M91-IF($H91="",0,$H91),2))</f>
      </c>
      <c r="O91" s="6">
        <f>IF(OR($N91="",$I91=""),"",IF($E91=$I91,"",ROUND($N91/(ABS($E91-$I91)*$C91),2)))</f>
      </c>
      <c r="P91" s="7">
        <f>IF($N91="","",IF($N91&gt;0,"Win",IF($N91&lt;0,"Loss","Breakeven")))</f>
      </c>
      <c r="Q91" s="7">
        <f>IF($A91="","",IF($D91="","",CHOOSE(WEEKDAY($D91),"Sun","Mon","Tue","Wed","Thu","Fri","Sat")))</f>
      </c>
      <c r="R91" s="5">
        <f>IF($N91="","",SUMIFS($N$2:$N$501,$F$2:$F$501,"&lt;="&amp;$F91))</f>
      </c>
      <c r="S91" s="5">
        <f>IF($R91="","",MAX(0,_xlfn.MAXIFS($R$2:$R$501,$F$2:$F$501,"&lt;="&amp;$F91))-$R91)</f>
      </c>
      <c r="T91" s="7">
        <f>IF($A91="","",IF(OR($F91="",$G91=""),"Open","Closed"))</f>
      </c>
      <c r="U91" s="7">
        <f>IF($A91="","",TimeZone)</f>
      </c>
      <c r="V91" s="7">
        <f>IF($A91="","",$A91&amp;"-"&amp;IF($D91="","",YEAR($D91)&amp;RIGHT("0"&amp;MONTH($D91),2)&amp;RIGHT("0"&amp;DAY($D91),2)&amp;"-"&amp;RIGHT("0"&amp;HOUR($D91),2)&amp;RIGHT("0"&amp;MINUTE($D91),2)&amp;RIGHT("0"&amp;SECOND($D91),2))&amp;"-"&amp;$B91)</f>
      </c>
    </row>
    <row r="92">
      <c r="D92" s="3"/>
      <c r="E92" s="4"/>
      <c r="F92" s="3"/>
      <c r="G92" s="4"/>
      <c r="H92" s="4"/>
      <c r="I92" s="4"/>
      <c r="J92" s="4"/>
      <c r="M92" s="5">
        <f>IF(OR($A92="",$E92="",$G92="",$C92=""),"",ROUND(($G92-$E92)*$C92*IF($B92="Short",-1,1),2))</f>
      </c>
      <c r="N92" s="5">
        <f>IF($M92="","",ROUND($M92-IF($H92="",0,$H92),2))</f>
      </c>
      <c r="O92" s="6">
        <f>IF(OR($N92="",$I92=""),"",IF($E92=$I92,"",ROUND($N92/(ABS($E92-$I92)*$C92),2)))</f>
      </c>
      <c r="P92" s="7">
        <f>IF($N92="","",IF($N92&gt;0,"Win",IF($N92&lt;0,"Loss","Breakeven")))</f>
      </c>
      <c r="Q92" s="7">
        <f>IF($A92="","",IF($D92="","",CHOOSE(WEEKDAY($D92),"Sun","Mon","Tue","Wed","Thu","Fri","Sat")))</f>
      </c>
      <c r="R92" s="5">
        <f>IF($N92="","",SUMIFS($N$2:$N$501,$F$2:$F$501,"&lt;="&amp;$F92))</f>
      </c>
      <c r="S92" s="5">
        <f>IF($R92="","",MAX(0,_xlfn.MAXIFS($R$2:$R$501,$F$2:$F$501,"&lt;="&amp;$F92))-$R92)</f>
      </c>
      <c r="T92" s="7">
        <f>IF($A92="","",IF(OR($F92="",$G92=""),"Open","Closed"))</f>
      </c>
      <c r="U92" s="7">
        <f>IF($A92="","",TimeZone)</f>
      </c>
      <c r="V92" s="7">
        <f>IF($A92="","",$A92&amp;"-"&amp;IF($D92="","",YEAR($D92)&amp;RIGHT("0"&amp;MONTH($D92),2)&amp;RIGHT("0"&amp;DAY($D92),2)&amp;"-"&amp;RIGHT("0"&amp;HOUR($D92),2)&amp;RIGHT("0"&amp;MINUTE($D92),2)&amp;RIGHT("0"&amp;SECOND($D92),2))&amp;"-"&amp;$B92)</f>
      </c>
    </row>
    <row r="93">
      <c r="D93" s="3"/>
      <c r="E93" s="4"/>
      <c r="F93" s="3"/>
      <c r="G93" s="4"/>
      <c r="H93" s="4"/>
      <c r="I93" s="4"/>
      <c r="J93" s="4"/>
      <c r="M93" s="5">
        <f>IF(OR($A93="",$E93="",$G93="",$C93=""),"",ROUND(($G93-$E93)*$C93*IF($B93="Short",-1,1),2))</f>
      </c>
      <c r="N93" s="5">
        <f>IF($M93="","",ROUND($M93-IF($H93="",0,$H93),2))</f>
      </c>
      <c r="O93" s="6">
        <f>IF(OR($N93="",$I93=""),"",IF($E93=$I93,"",ROUND($N93/(ABS($E93-$I93)*$C93),2)))</f>
      </c>
      <c r="P93" s="7">
        <f>IF($N93="","",IF($N93&gt;0,"Win",IF($N93&lt;0,"Loss","Breakeven")))</f>
      </c>
      <c r="Q93" s="7">
        <f>IF($A93="","",IF($D93="","",CHOOSE(WEEKDAY($D93),"Sun","Mon","Tue","Wed","Thu","Fri","Sat")))</f>
      </c>
      <c r="R93" s="5">
        <f>IF($N93="","",SUMIFS($N$2:$N$501,$F$2:$F$501,"&lt;="&amp;$F93))</f>
      </c>
      <c r="S93" s="5">
        <f>IF($R93="","",MAX(0,_xlfn.MAXIFS($R$2:$R$501,$F$2:$F$501,"&lt;="&amp;$F93))-$R93)</f>
      </c>
      <c r="T93" s="7">
        <f>IF($A93="","",IF(OR($F93="",$G93=""),"Open","Closed"))</f>
      </c>
      <c r="U93" s="7">
        <f>IF($A93="","",TimeZone)</f>
      </c>
      <c r="V93" s="7">
        <f>IF($A93="","",$A93&amp;"-"&amp;IF($D93="","",YEAR($D93)&amp;RIGHT("0"&amp;MONTH($D93),2)&amp;RIGHT("0"&amp;DAY($D93),2)&amp;"-"&amp;RIGHT("0"&amp;HOUR($D93),2)&amp;RIGHT("0"&amp;MINUTE($D93),2)&amp;RIGHT("0"&amp;SECOND($D93),2))&amp;"-"&amp;$B93)</f>
      </c>
    </row>
    <row r="94">
      <c r="D94" s="3"/>
      <c r="E94" s="4"/>
      <c r="F94" s="3"/>
      <c r="G94" s="4"/>
      <c r="H94" s="4"/>
      <c r="I94" s="4"/>
      <c r="J94" s="4"/>
      <c r="M94" s="5">
        <f>IF(OR($A94="",$E94="",$G94="",$C94=""),"",ROUND(($G94-$E94)*$C94*IF($B94="Short",-1,1),2))</f>
      </c>
      <c r="N94" s="5">
        <f>IF($M94="","",ROUND($M94-IF($H94="",0,$H94),2))</f>
      </c>
      <c r="O94" s="6">
        <f>IF(OR($N94="",$I94=""),"",IF($E94=$I94,"",ROUND($N94/(ABS($E94-$I94)*$C94),2)))</f>
      </c>
      <c r="P94" s="7">
        <f>IF($N94="","",IF($N94&gt;0,"Win",IF($N94&lt;0,"Loss","Breakeven")))</f>
      </c>
      <c r="Q94" s="7">
        <f>IF($A94="","",IF($D94="","",CHOOSE(WEEKDAY($D94),"Sun","Mon","Tue","Wed","Thu","Fri","Sat")))</f>
      </c>
      <c r="R94" s="5">
        <f>IF($N94="","",SUMIFS($N$2:$N$501,$F$2:$F$501,"&lt;="&amp;$F94))</f>
      </c>
      <c r="S94" s="5">
        <f>IF($R94="","",MAX(0,_xlfn.MAXIFS($R$2:$R$501,$F$2:$F$501,"&lt;="&amp;$F94))-$R94)</f>
      </c>
      <c r="T94" s="7">
        <f>IF($A94="","",IF(OR($F94="",$G94=""),"Open","Closed"))</f>
      </c>
      <c r="U94" s="7">
        <f>IF($A94="","",TimeZone)</f>
      </c>
      <c r="V94" s="7">
        <f>IF($A94="","",$A94&amp;"-"&amp;IF($D94="","",YEAR($D94)&amp;RIGHT("0"&amp;MONTH($D94),2)&amp;RIGHT("0"&amp;DAY($D94),2)&amp;"-"&amp;RIGHT("0"&amp;HOUR($D94),2)&amp;RIGHT("0"&amp;MINUTE($D94),2)&amp;RIGHT("0"&amp;SECOND($D94),2))&amp;"-"&amp;$B94)</f>
      </c>
    </row>
    <row r="95">
      <c r="D95" s="3"/>
      <c r="E95" s="4"/>
      <c r="F95" s="3"/>
      <c r="G95" s="4"/>
      <c r="H95" s="4"/>
      <c r="I95" s="4"/>
      <c r="J95" s="4"/>
      <c r="M95" s="5">
        <f>IF(OR($A95="",$E95="",$G95="",$C95=""),"",ROUND(($G95-$E95)*$C95*IF($B95="Short",-1,1),2))</f>
      </c>
      <c r="N95" s="5">
        <f>IF($M95="","",ROUND($M95-IF($H95="",0,$H95),2))</f>
      </c>
      <c r="O95" s="6">
        <f>IF(OR($N95="",$I95=""),"",IF($E95=$I95,"",ROUND($N95/(ABS($E95-$I95)*$C95),2)))</f>
      </c>
      <c r="P95" s="7">
        <f>IF($N95="","",IF($N95&gt;0,"Win",IF($N95&lt;0,"Loss","Breakeven")))</f>
      </c>
      <c r="Q95" s="7">
        <f>IF($A95="","",IF($D95="","",CHOOSE(WEEKDAY($D95),"Sun","Mon","Tue","Wed","Thu","Fri","Sat")))</f>
      </c>
      <c r="R95" s="5">
        <f>IF($N95="","",SUMIFS($N$2:$N$501,$F$2:$F$501,"&lt;="&amp;$F95))</f>
      </c>
      <c r="S95" s="5">
        <f>IF($R95="","",MAX(0,_xlfn.MAXIFS($R$2:$R$501,$F$2:$F$501,"&lt;="&amp;$F95))-$R95)</f>
      </c>
      <c r="T95" s="7">
        <f>IF($A95="","",IF(OR($F95="",$G95=""),"Open","Closed"))</f>
      </c>
      <c r="U95" s="7">
        <f>IF($A95="","",TimeZone)</f>
      </c>
      <c r="V95" s="7">
        <f>IF($A95="","",$A95&amp;"-"&amp;IF($D95="","",YEAR($D95)&amp;RIGHT("0"&amp;MONTH($D95),2)&amp;RIGHT("0"&amp;DAY($D95),2)&amp;"-"&amp;RIGHT("0"&amp;HOUR($D95),2)&amp;RIGHT("0"&amp;MINUTE($D95),2)&amp;RIGHT("0"&amp;SECOND($D95),2))&amp;"-"&amp;$B95)</f>
      </c>
    </row>
    <row r="96">
      <c r="D96" s="3"/>
      <c r="E96" s="4"/>
      <c r="F96" s="3"/>
      <c r="G96" s="4"/>
      <c r="H96" s="4"/>
      <c r="I96" s="4"/>
      <c r="J96" s="4"/>
      <c r="M96" s="5">
        <f>IF(OR($A96="",$E96="",$G96="",$C96=""),"",ROUND(($G96-$E96)*$C96*IF($B96="Short",-1,1),2))</f>
      </c>
      <c r="N96" s="5">
        <f>IF($M96="","",ROUND($M96-IF($H96="",0,$H96),2))</f>
      </c>
      <c r="O96" s="6">
        <f>IF(OR($N96="",$I96=""),"",IF($E96=$I96,"",ROUND($N96/(ABS($E96-$I96)*$C96),2)))</f>
      </c>
      <c r="P96" s="7">
        <f>IF($N96="","",IF($N96&gt;0,"Win",IF($N96&lt;0,"Loss","Breakeven")))</f>
      </c>
      <c r="Q96" s="7">
        <f>IF($A96="","",IF($D96="","",CHOOSE(WEEKDAY($D96),"Sun","Mon","Tue","Wed","Thu","Fri","Sat")))</f>
      </c>
      <c r="R96" s="5">
        <f>IF($N96="","",SUMIFS($N$2:$N$501,$F$2:$F$501,"&lt;="&amp;$F96))</f>
      </c>
      <c r="S96" s="5">
        <f>IF($R96="","",MAX(0,_xlfn.MAXIFS($R$2:$R$501,$F$2:$F$501,"&lt;="&amp;$F96))-$R96)</f>
      </c>
      <c r="T96" s="7">
        <f>IF($A96="","",IF(OR($F96="",$G96=""),"Open","Closed"))</f>
      </c>
      <c r="U96" s="7">
        <f>IF($A96="","",TimeZone)</f>
      </c>
      <c r="V96" s="7">
        <f>IF($A96="","",$A96&amp;"-"&amp;IF($D96="","",YEAR($D96)&amp;RIGHT("0"&amp;MONTH($D96),2)&amp;RIGHT("0"&amp;DAY($D96),2)&amp;"-"&amp;RIGHT("0"&amp;HOUR($D96),2)&amp;RIGHT("0"&amp;MINUTE($D96),2)&amp;RIGHT("0"&amp;SECOND($D96),2))&amp;"-"&amp;$B96)</f>
      </c>
    </row>
    <row r="97">
      <c r="D97" s="3"/>
      <c r="E97" s="4"/>
      <c r="F97" s="3"/>
      <c r="G97" s="4"/>
      <c r="H97" s="4"/>
      <c r="I97" s="4"/>
      <c r="J97" s="4"/>
      <c r="M97" s="5">
        <f>IF(OR($A97="",$E97="",$G97="",$C97=""),"",ROUND(($G97-$E97)*$C97*IF($B97="Short",-1,1),2))</f>
      </c>
      <c r="N97" s="5">
        <f>IF($M97="","",ROUND($M97-IF($H97="",0,$H97),2))</f>
      </c>
      <c r="O97" s="6">
        <f>IF(OR($N97="",$I97=""),"",IF($E97=$I97,"",ROUND($N97/(ABS($E97-$I97)*$C97),2)))</f>
      </c>
      <c r="P97" s="7">
        <f>IF($N97="","",IF($N97&gt;0,"Win",IF($N97&lt;0,"Loss","Breakeven")))</f>
      </c>
      <c r="Q97" s="7">
        <f>IF($A97="","",IF($D97="","",CHOOSE(WEEKDAY($D97),"Sun","Mon","Tue","Wed","Thu","Fri","Sat")))</f>
      </c>
      <c r="R97" s="5">
        <f>IF($N97="","",SUMIFS($N$2:$N$501,$F$2:$F$501,"&lt;="&amp;$F97))</f>
      </c>
      <c r="S97" s="5">
        <f>IF($R97="","",MAX(0,_xlfn.MAXIFS($R$2:$R$501,$F$2:$F$501,"&lt;="&amp;$F97))-$R97)</f>
      </c>
      <c r="T97" s="7">
        <f>IF($A97="","",IF(OR($F97="",$G97=""),"Open","Closed"))</f>
      </c>
      <c r="U97" s="7">
        <f>IF($A97="","",TimeZone)</f>
      </c>
      <c r="V97" s="7">
        <f>IF($A97="","",$A97&amp;"-"&amp;IF($D97="","",YEAR($D97)&amp;RIGHT("0"&amp;MONTH($D97),2)&amp;RIGHT("0"&amp;DAY($D97),2)&amp;"-"&amp;RIGHT("0"&amp;HOUR($D97),2)&amp;RIGHT("0"&amp;MINUTE($D97),2)&amp;RIGHT("0"&amp;SECOND($D97),2))&amp;"-"&amp;$B97)</f>
      </c>
    </row>
    <row r="98">
      <c r="D98" s="3"/>
      <c r="E98" s="4"/>
      <c r="F98" s="3"/>
      <c r="G98" s="4"/>
      <c r="H98" s="4"/>
      <c r="I98" s="4"/>
      <c r="J98" s="4"/>
      <c r="M98" s="5">
        <f>IF(OR($A98="",$E98="",$G98="",$C98=""),"",ROUND(($G98-$E98)*$C98*IF($B98="Short",-1,1),2))</f>
      </c>
      <c r="N98" s="5">
        <f>IF($M98="","",ROUND($M98-IF($H98="",0,$H98),2))</f>
      </c>
      <c r="O98" s="6">
        <f>IF(OR($N98="",$I98=""),"",IF($E98=$I98,"",ROUND($N98/(ABS($E98-$I98)*$C98),2)))</f>
      </c>
      <c r="P98" s="7">
        <f>IF($N98="","",IF($N98&gt;0,"Win",IF($N98&lt;0,"Loss","Breakeven")))</f>
      </c>
      <c r="Q98" s="7">
        <f>IF($A98="","",IF($D98="","",CHOOSE(WEEKDAY($D98),"Sun","Mon","Tue","Wed","Thu","Fri","Sat")))</f>
      </c>
      <c r="R98" s="5">
        <f>IF($N98="","",SUMIFS($N$2:$N$501,$F$2:$F$501,"&lt;="&amp;$F98))</f>
      </c>
      <c r="S98" s="5">
        <f>IF($R98="","",MAX(0,_xlfn.MAXIFS($R$2:$R$501,$F$2:$F$501,"&lt;="&amp;$F98))-$R98)</f>
      </c>
      <c r="T98" s="7">
        <f>IF($A98="","",IF(OR($F98="",$G98=""),"Open","Closed"))</f>
      </c>
      <c r="U98" s="7">
        <f>IF($A98="","",TimeZone)</f>
      </c>
      <c r="V98" s="7">
        <f>IF($A98="","",$A98&amp;"-"&amp;IF($D98="","",YEAR($D98)&amp;RIGHT("0"&amp;MONTH($D98),2)&amp;RIGHT("0"&amp;DAY($D98),2)&amp;"-"&amp;RIGHT("0"&amp;HOUR($D98),2)&amp;RIGHT("0"&amp;MINUTE($D98),2)&amp;RIGHT("0"&amp;SECOND($D98),2))&amp;"-"&amp;$B98)</f>
      </c>
    </row>
    <row r="99">
      <c r="D99" s="3"/>
      <c r="E99" s="4"/>
      <c r="F99" s="3"/>
      <c r="G99" s="4"/>
      <c r="H99" s="4"/>
      <c r="I99" s="4"/>
      <c r="J99" s="4"/>
      <c r="M99" s="5">
        <f>IF(OR($A99="",$E99="",$G99="",$C99=""),"",ROUND(($G99-$E99)*$C99*IF($B99="Short",-1,1),2))</f>
      </c>
      <c r="N99" s="5">
        <f>IF($M99="","",ROUND($M99-IF($H99="",0,$H99),2))</f>
      </c>
      <c r="O99" s="6">
        <f>IF(OR($N99="",$I99=""),"",IF($E99=$I99,"",ROUND($N99/(ABS($E99-$I99)*$C99),2)))</f>
      </c>
      <c r="P99" s="7">
        <f>IF($N99="","",IF($N99&gt;0,"Win",IF($N99&lt;0,"Loss","Breakeven")))</f>
      </c>
      <c r="Q99" s="7">
        <f>IF($A99="","",IF($D99="","",CHOOSE(WEEKDAY($D99),"Sun","Mon","Tue","Wed","Thu","Fri","Sat")))</f>
      </c>
      <c r="R99" s="5">
        <f>IF($N99="","",SUMIFS($N$2:$N$501,$F$2:$F$501,"&lt;="&amp;$F99))</f>
      </c>
      <c r="S99" s="5">
        <f>IF($R99="","",MAX(0,_xlfn.MAXIFS($R$2:$R$501,$F$2:$F$501,"&lt;="&amp;$F99))-$R99)</f>
      </c>
      <c r="T99" s="7">
        <f>IF($A99="","",IF(OR($F99="",$G99=""),"Open","Closed"))</f>
      </c>
      <c r="U99" s="7">
        <f>IF($A99="","",TimeZone)</f>
      </c>
      <c r="V99" s="7">
        <f>IF($A99="","",$A99&amp;"-"&amp;IF($D99="","",YEAR($D99)&amp;RIGHT("0"&amp;MONTH($D99),2)&amp;RIGHT("0"&amp;DAY($D99),2)&amp;"-"&amp;RIGHT("0"&amp;HOUR($D99),2)&amp;RIGHT("0"&amp;MINUTE($D99),2)&amp;RIGHT("0"&amp;SECOND($D99),2))&amp;"-"&amp;$B99)</f>
      </c>
    </row>
    <row r="100">
      <c r="D100" s="3"/>
      <c r="E100" s="4"/>
      <c r="F100" s="3"/>
      <c r="G100" s="4"/>
      <c r="H100" s="4"/>
      <c r="I100" s="4"/>
      <c r="J100" s="4"/>
      <c r="M100" s="5">
        <f>IF(OR($A100="",$E100="",$G100="",$C100=""),"",ROUND(($G100-$E100)*$C100*IF($B100="Short",-1,1),2))</f>
      </c>
      <c r="N100" s="5">
        <f>IF($M100="","",ROUND($M100-IF($H100="",0,$H100),2))</f>
      </c>
      <c r="O100" s="6">
        <f>IF(OR($N100="",$I100=""),"",IF($E100=$I100,"",ROUND($N100/(ABS($E100-$I100)*$C100),2)))</f>
      </c>
      <c r="P100" s="7">
        <f>IF($N100="","",IF($N100&gt;0,"Win",IF($N100&lt;0,"Loss","Breakeven")))</f>
      </c>
      <c r="Q100" s="7">
        <f>IF($A100="","",IF($D100="","",CHOOSE(WEEKDAY($D100),"Sun","Mon","Tue","Wed","Thu","Fri","Sat")))</f>
      </c>
      <c r="R100" s="5">
        <f>IF($N100="","",SUMIFS($N$2:$N$501,$F$2:$F$501,"&lt;="&amp;$F100))</f>
      </c>
      <c r="S100" s="5">
        <f>IF($R100="","",MAX(0,_xlfn.MAXIFS($R$2:$R$501,$F$2:$F$501,"&lt;="&amp;$F100))-$R100)</f>
      </c>
      <c r="T100" s="7">
        <f>IF($A100="","",IF(OR($F100="",$G100=""),"Open","Closed"))</f>
      </c>
      <c r="U100" s="7">
        <f>IF($A100="","",TimeZone)</f>
      </c>
      <c r="V100" s="7">
        <f>IF($A100="","",$A100&amp;"-"&amp;IF($D100="","",YEAR($D100)&amp;RIGHT("0"&amp;MONTH($D100),2)&amp;RIGHT("0"&amp;DAY($D100),2)&amp;"-"&amp;RIGHT("0"&amp;HOUR($D100),2)&amp;RIGHT("0"&amp;MINUTE($D100),2)&amp;RIGHT("0"&amp;SECOND($D100),2))&amp;"-"&amp;$B100)</f>
      </c>
    </row>
    <row r="101">
      <c r="D101" s="3"/>
      <c r="E101" s="4"/>
      <c r="F101" s="3"/>
      <c r="G101" s="4"/>
      <c r="H101" s="4"/>
      <c r="I101" s="4"/>
      <c r="J101" s="4"/>
      <c r="M101" s="5">
        <f>IF(OR($A101="",$E101="",$G101="",$C101=""),"",ROUND(($G101-$E101)*$C101*IF($B101="Short",-1,1),2))</f>
      </c>
      <c r="N101" s="5">
        <f>IF($M101="","",ROUND($M101-IF($H101="",0,$H101),2))</f>
      </c>
      <c r="O101" s="6">
        <f>IF(OR($N101="",$I101=""),"",IF($E101=$I101,"",ROUND($N101/(ABS($E101-$I101)*$C101),2)))</f>
      </c>
      <c r="P101" s="7">
        <f>IF($N101="","",IF($N101&gt;0,"Win",IF($N101&lt;0,"Loss","Breakeven")))</f>
      </c>
      <c r="Q101" s="7">
        <f>IF($A101="","",IF($D101="","",CHOOSE(WEEKDAY($D101),"Sun","Mon","Tue","Wed","Thu","Fri","Sat")))</f>
      </c>
      <c r="R101" s="5">
        <f>IF($N101="","",SUMIFS($N$2:$N$501,$F$2:$F$501,"&lt;="&amp;$F101))</f>
      </c>
      <c r="S101" s="5">
        <f>IF($R101="","",MAX(0,_xlfn.MAXIFS($R$2:$R$501,$F$2:$F$501,"&lt;="&amp;$F101))-$R101)</f>
      </c>
      <c r="T101" s="7">
        <f>IF($A101="","",IF(OR($F101="",$G101=""),"Open","Closed"))</f>
      </c>
      <c r="U101" s="7">
        <f>IF($A101="","",TimeZone)</f>
      </c>
      <c r="V101" s="7">
        <f>IF($A101="","",$A101&amp;"-"&amp;IF($D101="","",YEAR($D101)&amp;RIGHT("0"&amp;MONTH($D101),2)&amp;RIGHT("0"&amp;DAY($D101),2)&amp;"-"&amp;RIGHT("0"&amp;HOUR($D101),2)&amp;RIGHT("0"&amp;MINUTE($D101),2)&amp;RIGHT("0"&amp;SECOND($D101),2))&amp;"-"&amp;$B101)</f>
      </c>
    </row>
    <row r="102">
      <c r="D102" s="3"/>
      <c r="E102" s="4"/>
      <c r="F102" s="3"/>
      <c r="G102" s="4"/>
      <c r="H102" s="4"/>
      <c r="I102" s="4"/>
      <c r="J102" s="4"/>
      <c r="M102" s="5">
        <f>IF(OR($A102="",$E102="",$G102="",$C102=""),"",ROUND(($G102-$E102)*$C102*IF($B102="Short",-1,1),2))</f>
      </c>
      <c r="N102" s="5">
        <f>IF($M102="","",ROUND($M102-IF($H102="",0,$H102),2))</f>
      </c>
      <c r="O102" s="6">
        <f>IF(OR($N102="",$I102=""),"",IF($E102=$I102,"",ROUND($N102/(ABS($E102-$I102)*$C102),2)))</f>
      </c>
      <c r="P102" s="7">
        <f>IF($N102="","",IF($N102&gt;0,"Win",IF($N102&lt;0,"Loss","Breakeven")))</f>
      </c>
      <c r="Q102" s="7">
        <f>IF($A102="","",IF($D102="","",CHOOSE(WEEKDAY($D102),"Sun","Mon","Tue","Wed","Thu","Fri","Sat")))</f>
      </c>
      <c r="R102" s="5">
        <f>IF($N102="","",SUMIFS($N$2:$N$501,$F$2:$F$501,"&lt;="&amp;$F102))</f>
      </c>
      <c r="S102" s="5">
        <f>IF($R102="","",MAX(0,_xlfn.MAXIFS($R$2:$R$501,$F$2:$F$501,"&lt;="&amp;$F102))-$R102)</f>
      </c>
      <c r="T102" s="7">
        <f>IF($A102="","",IF(OR($F102="",$G102=""),"Open","Closed"))</f>
      </c>
      <c r="U102" s="7">
        <f>IF($A102="","",TimeZone)</f>
      </c>
      <c r="V102" s="7">
        <f>IF($A102="","",$A102&amp;"-"&amp;IF($D102="","",YEAR($D102)&amp;RIGHT("0"&amp;MONTH($D102),2)&amp;RIGHT("0"&amp;DAY($D102),2)&amp;"-"&amp;RIGHT("0"&amp;HOUR($D102),2)&amp;RIGHT("0"&amp;MINUTE($D102),2)&amp;RIGHT("0"&amp;SECOND($D102),2))&amp;"-"&amp;$B102)</f>
      </c>
    </row>
    <row r="103">
      <c r="D103" s="3"/>
      <c r="E103" s="4"/>
      <c r="F103" s="3"/>
      <c r="G103" s="4"/>
      <c r="H103" s="4"/>
      <c r="I103" s="4"/>
      <c r="J103" s="4"/>
      <c r="M103" s="5">
        <f>IF(OR($A103="",$E103="",$G103="",$C103=""),"",ROUND(($G103-$E103)*$C103*IF($B103="Short",-1,1),2))</f>
      </c>
      <c r="N103" s="5">
        <f>IF($M103="","",ROUND($M103-IF($H103="",0,$H103),2))</f>
      </c>
      <c r="O103" s="6">
        <f>IF(OR($N103="",$I103=""),"",IF($E103=$I103,"",ROUND($N103/(ABS($E103-$I103)*$C103),2)))</f>
      </c>
      <c r="P103" s="7">
        <f>IF($N103="","",IF($N103&gt;0,"Win",IF($N103&lt;0,"Loss","Breakeven")))</f>
      </c>
      <c r="Q103" s="7">
        <f>IF($A103="","",IF($D103="","",CHOOSE(WEEKDAY($D103),"Sun","Mon","Tue","Wed","Thu","Fri","Sat")))</f>
      </c>
      <c r="R103" s="5">
        <f>IF($N103="","",SUMIFS($N$2:$N$501,$F$2:$F$501,"&lt;="&amp;$F103))</f>
      </c>
      <c r="S103" s="5">
        <f>IF($R103="","",MAX(0,_xlfn.MAXIFS($R$2:$R$501,$F$2:$F$501,"&lt;="&amp;$F103))-$R103)</f>
      </c>
      <c r="T103" s="7">
        <f>IF($A103="","",IF(OR($F103="",$G103=""),"Open","Closed"))</f>
      </c>
      <c r="U103" s="7">
        <f>IF($A103="","",TimeZone)</f>
      </c>
      <c r="V103" s="7">
        <f>IF($A103="","",$A103&amp;"-"&amp;IF($D103="","",YEAR($D103)&amp;RIGHT("0"&amp;MONTH($D103),2)&amp;RIGHT("0"&amp;DAY($D103),2)&amp;"-"&amp;RIGHT("0"&amp;HOUR($D103),2)&amp;RIGHT("0"&amp;MINUTE($D103),2)&amp;RIGHT("0"&amp;SECOND($D103),2))&amp;"-"&amp;$B103)</f>
      </c>
    </row>
    <row r="104">
      <c r="D104" s="3"/>
      <c r="E104" s="4"/>
      <c r="F104" s="3"/>
      <c r="G104" s="4"/>
      <c r="H104" s="4"/>
      <c r="I104" s="4"/>
      <c r="J104" s="4"/>
      <c r="M104" s="5">
        <f>IF(OR($A104="",$E104="",$G104="",$C104=""),"",ROUND(($G104-$E104)*$C104*IF($B104="Short",-1,1),2))</f>
      </c>
      <c r="N104" s="5">
        <f>IF($M104="","",ROUND($M104-IF($H104="",0,$H104),2))</f>
      </c>
      <c r="O104" s="6">
        <f>IF(OR($N104="",$I104=""),"",IF($E104=$I104,"",ROUND($N104/(ABS($E104-$I104)*$C104),2)))</f>
      </c>
      <c r="P104" s="7">
        <f>IF($N104="","",IF($N104&gt;0,"Win",IF($N104&lt;0,"Loss","Breakeven")))</f>
      </c>
      <c r="Q104" s="7">
        <f>IF($A104="","",IF($D104="","",CHOOSE(WEEKDAY($D104),"Sun","Mon","Tue","Wed","Thu","Fri","Sat")))</f>
      </c>
      <c r="R104" s="5">
        <f>IF($N104="","",SUMIFS($N$2:$N$501,$F$2:$F$501,"&lt;="&amp;$F104))</f>
      </c>
      <c r="S104" s="5">
        <f>IF($R104="","",MAX(0,_xlfn.MAXIFS($R$2:$R$501,$F$2:$F$501,"&lt;="&amp;$F104))-$R104)</f>
      </c>
      <c r="T104" s="7">
        <f>IF($A104="","",IF(OR($F104="",$G104=""),"Open","Closed"))</f>
      </c>
      <c r="U104" s="7">
        <f>IF($A104="","",TimeZone)</f>
      </c>
      <c r="V104" s="7">
        <f>IF($A104="","",$A104&amp;"-"&amp;IF($D104="","",YEAR($D104)&amp;RIGHT("0"&amp;MONTH($D104),2)&amp;RIGHT("0"&amp;DAY($D104),2)&amp;"-"&amp;RIGHT("0"&amp;HOUR($D104),2)&amp;RIGHT("0"&amp;MINUTE($D104),2)&amp;RIGHT("0"&amp;SECOND($D104),2))&amp;"-"&amp;$B104)</f>
      </c>
    </row>
    <row r="105">
      <c r="D105" s="3"/>
      <c r="E105" s="4"/>
      <c r="F105" s="3"/>
      <c r="G105" s="4"/>
      <c r="H105" s="4"/>
      <c r="I105" s="4"/>
      <c r="J105" s="4"/>
      <c r="M105" s="5">
        <f>IF(OR($A105="",$E105="",$G105="",$C105=""),"",ROUND(($G105-$E105)*$C105*IF($B105="Short",-1,1),2))</f>
      </c>
      <c r="N105" s="5">
        <f>IF($M105="","",ROUND($M105-IF($H105="",0,$H105),2))</f>
      </c>
      <c r="O105" s="6">
        <f>IF(OR($N105="",$I105=""),"",IF($E105=$I105,"",ROUND($N105/(ABS($E105-$I105)*$C105),2)))</f>
      </c>
      <c r="P105" s="7">
        <f>IF($N105="","",IF($N105&gt;0,"Win",IF($N105&lt;0,"Loss","Breakeven")))</f>
      </c>
      <c r="Q105" s="7">
        <f>IF($A105="","",IF($D105="","",CHOOSE(WEEKDAY($D105),"Sun","Mon","Tue","Wed","Thu","Fri","Sat")))</f>
      </c>
      <c r="R105" s="5">
        <f>IF($N105="","",SUMIFS($N$2:$N$501,$F$2:$F$501,"&lt;="&amp;$F105))</f>
      </c>
      <c r="S105" s="5">
        <f>IF($R105="","",MAX(0,_xlfn.MAXIFS($R$2:$R$501,$F$2:$F$501,"&lt;="&amp;$F105))-$R105)</f>
      </c>
      <c r="T105" s="7">
        <f>IF($A105="","",IF(OR($F105="",$G105=""),"Open","Closed"))</f>
      </c>
      <c r="U105" s="7">
        <f>IF($A105="","",TimeZone)</f>
      </c>
      <c r="V105" s="7">
        <f>IF($A105="","",$A105&amp;"-"&amp;IF($D105="","",YEAR($D105)&amp;RIGHT("0"&amp;MONTH($D105),2)&amp;RIGHT("0"&amp;DAY($D105),2)&amp;"-"&amp;RIGHT("0"&amp;HOUR($D105),2)&amp;RIGHT("0"&amp;MINUTE($D105),2)&amp;RIGHT("0"&amp;SECOND($D105),2))&amp;"-"&amp;$B105)</f>
      </c>
    </row>
    <row r="106">
      <c r="D106" s="3"/>
      <c r="E106" s="4"/>
      <c r="F106" s="3"/>
      <c r="G106" s="4"/>
      <c r="H106" s="4"/>
      <c r="I106" s="4"/>
      <c r="J106" s="4"/>
      <c r="M106" s="5">
        <f>IF(OR($A106="",$E106="",$G106="",$C106=""),"",ROUND(($G106-$E106)*$C106*IF($B106="Short",-1,1),2))</f>
      </c>
      <c r="N106" s="5">
        <f>IF($M106="","",ROUND($M106-IF($H106="",0,$H106),2))</f>
      </c>
      <c r="O106" s="6">
        <f>IF(OR($N106="",$I106=""),"",IF($E106=$I106,"",ROUND($N106/(ABS($E106-$I106)*$C106),2)))</f>
      </c>
      <c r="P106" s="7">
        <f>IF($N106="","",IF($N106&gt;0,"Win",IF($N106&lt;0,"Loss","Breakeven")))</f>
      </c>
      <c r="Q106" s="7">
        <f>IF($A106="","",IF($D106="","",CHOOSE(WEEKDAY($D106),"Sun","Mon","Tue","Wed","Thu","Fri","Sat")))</f>
      </c>
      <c r="R106" s="5">
        <f>IF($N106="","",SUMIFS($N$2:$N$501,$F$2:$F$501,"&lt;="&amp;$F106))</f>
      </c>
      <c r="S106" s="5">
        <f>IF($R106="","",MAX(0,_xlfn.MAXIFS($R$2:$R$501,$F$2:$F$501,"&lt;="&amp;$F106))-$R106)</f>
      </c>
      <c r="T106" s="7">
        <f>IF($A106="","",IF(OR($F106="",$G106=""),"Open","Closed"))</f>
      </c>
      <c r="U106" s="7">
        <f>IF($A106="","",TimeZone)</f>
      </c>
      <c r="V106" s="7">
        <f>IF($A106="","",$A106&amp;"-"&amp;IF($D106="","",YEAR($D106)&amp;RIGHT("0"&amp;MONTH($D106),2)&amp;RIGHT("0"&amp;DAY($D106),2)&amp;"-"&amp;RIGHT("0"&amp;HOUR($D106),2)&amp;RIGHT("0"&amp;MINUTE($D106),2)&amp;RIGHT("0"&amp;SECOND($D106),2))&amp;"-"&amp;$B106)</f>
      </c>
    </row>
    <row r="107">
      <c r="D107" s="3"/>
      <c r="E107" s="4"/>
      <c r="F107" s="3"/>
      <c r="G107" s="4"/>
      <c r="H107" s="4"/>
      <c r="I107" s="4"/>
      <c r="J107" s="4"/>
      <c r="M107" s="5">
        <f>IF(OR($A107="",$E107="",$G107="",$C107=""),"",ROUND(($G107-$E107)*$C107*IF($B107="Short",-1,1),2))</f>
      </c>
      <c r="N107" s="5">
        <f>IF($M107="","",ROUND($M107-IF($H107="",0,$H107),2))</f>
      </c>
      <c r="O107" s="6">
        <f>IF(OR($N107="",$I107=""),"",IF($E107=$I107,"",ROUND($N107/(ABS($E107-$I107)*$C107),2)))</f>
      </c>
      <c r="P107" s="7">
        <f>IF($N107="","",IF($N107&gt;0,"Win",IF($N107&lt;0,"Loss","Breakeven")))</f>
      </c>
      <c r="Q107" s="7">
        <f>IF($A107="","",IF($D107="","",CHOOSE(WEEKDAY($D107),"Sun","Mon","Tue","Wed","Thu","Fri","Sat")))</f>
      </c>
      <c r="R107" s="5">
        <f>IF($N107="","",SUMIFS($N$2:$N$501,$F$2:$F$501,"&lt;="&amp;$F107))</f>
      </c>
      <c r="S107" s="5">
        <f>IF($R107="","",MAX(0,_xlfn.MAXIFS($R$2:$R$501,$F$2:$F$501,"&lt;="&amp;$F107))-$R107)</f>
      </c>
      <c r="T107" s="7">
        <f>IF($A107="","",IF(OR($F107="",$G107=""),"Open","Closed"))</f>
      </c>
      <c r="U107" s="7">
        <f>IF($A107="","",TimeZone)</f>
      </c>
      <c r="V107" s="7">
        <f>IF($A107="","",$A107&amp;"-"&amp;IF($D107="","",YEAR($D107)&amp;RIGHT("0"&amp;MONTH($D107),2)&amp;RIGHT("0"&amp;DAY($D107),2)&amp;"-"&amp;RIGHT("0"&amp;HOUR($D107),2)&amp;RIGHT("0"&amp;MINUTE($D107),2)&amp;RIGHT("0"&amp;SECOND($D107),2))&amp;"-"&amp;$B107)</f>
      </c>
    </row>
    <row r="108">
      <c r="D108" s="3"/>
      <c r="E108" s="4"/>
      <c r="F108" s="3"/>
      <c r="G108" s="4"/>
      <c r="H108" s="4"/>
      <c r="I108" s="4"/>
      <c r="J108" s="4"/>
      <c r="M108" s="5">
        <f>IF(OR($A108="",$E108="",$G108="",$C108=""),"",ROUND(($G108-$E108)*$C108*IF($B108="Short",-1,1),2))</f>
      </c>
      <c r="N108" s="5">
        <f>IF($M108="","",ROUND($M108-IF($H108="",0,$H108),2))</f>
      </c>
      <c r="O108" s="6">
        <f>IF(OR($N108="",$I108=""),"",IF($E108=$I108,"",ROUND($N108/(ABS($E108-$I108)*$C108),2)))</f>
      </c>
      <c r="P108" s="7">
        <f>IF($N108="","",IF($N108&gt;0,"Win",IF($N108&lt;0,"Loss","Breakeven")))</f>
      </c>
      <c r="Q108" s="7">
        <f>IF($A108="","",IF($D108="","",CHOOSE(WEEKDAY($D108),"Sun","Mon","Tue","Wed","Thu","Fri","Sat")))</f>
      </c>
      <c r="R108" s="5">
        <f>IF($N108="","",SUMIFS($N$2:$N$501,$F$2:$F$501,"&lt;="&amp;$F108))</f>
      </c>
      <c r="S108" s="5">
        <f>IF($R108="","",MAX(0,_xlfn.MAXIFS($R$2:$R$501,$F$2:$F$501,"&lt;="&amp;$F108))-$R108)</f>
      </c>
      <c r="T108" s="7">
        <f>IF($A108="","",IF(OR($F108="",$G108=""),"Open","Closed"))</f>
      </c>
      <c r="U108" s="7">
        <f>IF($A108="","",TimeZone)</f>
      </c>
      <c r="V108" s="7">
        <f>IF($A108="","",$A108&amp;"-"&amp;IF($D108="","",YEAR($D108)&amp;RIGHT("0"&amp;MONTH($D108),2)&amp;RIGHT("0"&amp;DAY($D108),2)&amp;"-"&amp;RIGHT("0"&amp;HOUR($D108),2)&amp;RIGHT("0"&amp;MINUTE($D108),2)&amp;RIGHT("0"&amp;SECOND($D108),2))&amp;"-"&amp;$B108)</f>
      </c>
    </row>
    <row r="109">
      <c r="D109" s="3"/>
      <c r="E109" s="4"/>
      <c r="F109" s="3"/>
      <c r="G109" s="4"/>
      <c r="H109" s="4"/>
      <c r="I109" s="4"/>
      <c r="J109" s="4"/>
      <c r="M109" s="5">
        <f>IF(OR($A109="",$E109="",$G109="",$C109=""),"",ROUND(($G109-$E109)*$C109*IF($B109="Short",-1,1),2))</f>
      </c>
      <c r="N109" s="5">
        <f>IF($M109="","",ROUND($M109-IF($H109="",0,$H109),2))</f>
      </c>
      <c r="O109" s="6">
        <f>IF(OR($N109="",$I109=""),"",IF($E109=$I109,"",ROUND($N109/(ABS($E109-$I109)*$C109),2)))</f>
      </c>
      <c r="P109" s="7">
        <f>IF($N109="","",IF($N109&gt;0,"Win",IF($N109&lt;0,"Loss","Breakeven")))</f>
      </c>
      <c r="Q109" s="7">
        <f>IF($A109="","",IF($D109="","",CHOOSE(WEEKDAY($D109),"Sun","Mon","Tue","Wed","Thu","Fri","Sat")))</f>
      </c>
      <c r="R109" s="5">
        <f>IF($N109="","",SUMIFS($N$2:$N$501,$F$2:$F$501,"&lt;="&amp;$F109))</f>
      </c>
      <c r="S109" s="5">
        <f>IF($R109="","",MAX(0,_xlfn.MAXIFS($R$2:$R$501,$F$2:$F$501,"&lt;="&amp;$F109))-$R109)</f>
      </c>
      <c r="T109" s="7">
        <f>IF($A109="","",IF(OR($F109="",$G109=""),"Open","Closed"))</f>
      </c>
      <c r="U109" s="7">
        <f>IF($A109="","",TimeZone)</f>
      </c>
      <c r="V109" s="7">
        <f>IF($A109="","",$A109&amp;"-"&amp;IF($D109="","",YEAR($D109)&amp;RIGHT("0"&amp;MONTH($D109),2)&amp;RIGHT("0"&amp;DAY($D109),2)&amp;"-"&amp;RIGHT("0"&amp;HOUR($D109),2)&amp;RIGHT("0"&amp;MINUTE($D109),2)&amp;RIGHT("0"&amp;SECOND($D109),2))&amp;"-"&amp;$B109)</f>
      </c>
    </row>
    <row r="110">
      <c r="D110" s="3"/>
      <c r="E110" s="4"/>
      <c r="F110" s="3"/>
      <c r="G110" s="4"/>
      <c r="H110" s="4"/>
      <c r="I110" s="4"/>
      <c r="J110" s="4"/>
      <c r="M110" s="5">
        <f>IF(OR($A110="",$E110="",$G110="",$C110=""),"",ROUND(($G110-$E110)*$C110*IF($B110="Short",-1,1),2))</f>
      </c>
      <c r="N110" s="5">
        <f>IF($M110="","",ROUND($M110-IF($H110="",0,$H110),2))</f>
      </c>
      <c r="O110" s="6">
        <f>IF(OR($N110="",$I110=""),"",IF($E110=$I110,"",ROUND($N110/(ABS($E110-$I110)*$C110),2)))</f>
      </c>
      <c r="P110" s="7">
        <f>IF($N110="","",IF($N110&gt;0,"Win",IF($N110&lt;0,"Loss","Breakeven")))</f>
      </c>
      <c r="Q110" s="7">
        <f>IF($A110="","",IF($D110="","",CHOOSE(WEEKDAY($D110),"Sun","Mon","Tue","Wed","Thu","Fri","Sat")))</f>
      </c>
      <c r="R110" s="5">
        <f>IF($N110="","",SUMIFS($N$2:$N$501,$F$2:$F$501,"&lt;="&amp;$F110))</f>
      </c>
      <c r="S110" s="5">
        <f>IF($R110="","",MAX(0,_xlfn.MAXIFS($R$2:$R$501,$F$2:$F$501,"&lt;="&amp;$F110))-$R110)</f>
      </c>
      <c r="T110" s="7">
        <f>IF($A110="","",IF(OR($F110="",$G110=""),"Open","Closed"))</f>
      </c>
      <c r="U110" s="7">
        <f>IF($A110="","",TimeZone)</f>
      </c>
      <c r="V110" s="7">
        <f>IF($A110="","",$A110&amp;"-"&amp;IF($D110="","",YEAR($D110)&amp;RIGHT("0"&amp;MONTH($D110),2)&amp;RIGHT("0"&amp;DAY($D110),2)&amp;"-"&amp;RIGHT("0"&amp;HOUR($D110),2)&amp;RIGHT("0"&amp;MINUTE($D110),2)&amp;RIGHT("0"&amp;SECOND($D110),2))&amp;"-"&amp;$B110)</f>
      </c>
    </row>
    <row r="111">
      <c r="D111" s="3"/>
      <c r="E111" s="4"/>
      <c r="F111" s="3"/>
      <c r="G111" s="4"/>
      <c r="H111" s="4"/>
      <c r="I111" s="4"/>
      <c r="J111" s="4"/>
      <c r="M111" s="5">
        <f>IF(OR($A111="",$E111="",$G111="",$C111=""),"",ROUND(($G111-$E111)*$C111*IF($B111="Short",-1,1),2))</f>
      </c>
      <c r="N111" s="5">
        <f>IF($M111="","",ROUND($M111-IF($H111="",0,$H111),2))</f>
      </c>
      <c r="O111" s="6">
        <f>IF(OR($N111="",$I111=""),"",IF($E111=$I111,"",ROUND($N111/(ABS($E111-$I111)*$C111),2)))</f>
      </c>
      <c r="P111" s="7">
        <f>IF($N111="","",IF($N111&gt;0,"Win",IF($N111&lt;0,"Loss","Breakeven")))</f>
      </c>
      <c r="Q111" s="7">
        <f>IF($A111="","",IF($D111="","",CHOOSE(WEEKDAY($D111),"Sun","Mon","Tue","Wed","Thu","Fri","Sat")))</f>
      </c>
      <c r="R111" s="5">
        <f>IF($N111="","",SUMIFS($N$2:$N$501,$F$2:$F$501,"&lt;="&amp;$F111))</f>
      </c>
      <c r="S111" s="5">
        <f>IF($R111="","",MAX(0,_xlfn.MAXIFS($R$2:$R$501,$F$2:$F$501,"&lt;="&amp;$F111))-$R111)</f>
      </c>
      <c r="T111" s="7">
        <f>IF($A111="","",IF(OR($F111="",$G111=""),"Open","Closed"))</f>
      </c>
      <c r="U111" s="7">
        <f>IF($A111="","",TimeZone)</f>
      </c>
      <c r="V111" s="7">
        <f>IF($A111="","",$A111&amp;"-"&amp;IF($D111="","",YEAR($D111)&amp;RIGHT("0"&amp;MONTH($D111),2)&amp;RIGHT("0"&amp;DAY($D111),2)&amp;"-"&amp;RIGHT("0"&amp;HOUR($D111),2)&amp;RIGHT("0"&amp;MINUTE($D111),2)&amp;RIGHT("0"&amp;SECOND($D111),2))&amp;"-"&amp;$B111)</f>
      </c>
    </row>
    <row r="112">
      <c r="D112" s="3"/>
      <c r="E112" s="4"/>
      <c r="F112" s="3"/>
      <c r="G112" s="4"/>
      <c r="H112" s="4"/>
      <c r="I112" s="4"/>
      <c r="J112" s="4"/>
      <c r="M112" s="5">
        <f>IF(OR($A112="",$E112="",$G112="",$C112=""),"",ROUND(($G112-$E112)*$C112*IF($B112="Short",-1,1),2))</f>
      </c>
      <c r="N112" s="5">
        <f>IF($M112="","",ROUND($M112-IF($H112="",0,$H112),2))</f>
      </c>
      <c r="O112" s="6">
        <f>IF(OR($N112="",$I112=""),"",IF($E112=$I112,"",ROUND($N112/(ABS($E112-$I112)*$C112),2)))</f>
      </c>
      <c r="P112" s="7">
        <f>IF($N112="","",IF($N112&gt;0,"Win",IF($N112&lt;0,"Loss","Breakeven")))</f>
      </c>
      <c r="Q112" s="7">
        <f>IF($A112="","",IF($D112="","",CHOOSE(WEEKDAY($D112),"Sun","Mon","Tue","Wed","Thu","Fri","Sat")))</f>
      </c>
      <c r="R112" s="5">
        <f>IF($N112="","",SUMIFS($N$2:$N$501,$F$2:$F$501,"&lt;="&amp;$F112))</f>
      </c>
      <c r="S112" s="5">
        <f>IF($R112="","",MAX(0,_xlfn.MAXIFS($R$2:$R$501,$F$2:$F$501,"&lt;="&amp;$F112))-$R112)</f>
      </c>
      <c r="T112" s="7">
        <f>IF($A112="","",IF(OR($F112="",$G112=""),"Open","Closed"))</f>
      </c>
      <c r="U112" s="7">
        <f>IF($A112="","",TimeZone)</f>
      </c>
      <c r="V112" s="7">
        <f>IF($A112="","",$A112&amp;"-"&amp;IF($D112="","",YEAR($D112)&amp;RIGHT("0"&amp;MONTH($D112),2)&amp;RIGHT("0"&amp;DAY($D112),2)&amp;"-"&amp;RIGHT("0"&amp;HOUR($D112),2)&amp;RIGHT("0"&amp;MINUTE($D112),2)&amp;RIGHT("0"&amp;SECOND($D112),2))&amp;"-"&amp;$B112)</f>
      </c>
    </row>
    <row r="113">
      <c r="D113" s="3"/>
      <c r="E113" s="4"/>
      <c r="F113" s="3"/>
      <c r="G113" s="4"/>
      <c r="H113" s="4"/>
      <c r="I113" s="4"/>
      <c r="J113" s="4"/>
      <c r="M113" s="5">
        <f>IF(OR($A113="",$E113="",$G113="",$C113=""),"",ROUND(($G113-$E113)*$C113*IF($B113="Short",-1,1),2))</f>
      </c>
      <c r="N113" s="5">
        <f>IF($M113="","",ROUND($M113-IF($H113="",0,$H113),2))</f>
      </c>
      <c r="O113" s="6">
        <f>IF(OR($N113="",$I113=""),"",IF($E113=$I113,"",ROUND($N113/(ABS($E113-$I113)*$C113),2)))</f>
      </c>
      <c r="P113" s="7">
        <f>IF($N113="","",IF($N113&gt;0,"Win",IF($N113&lt;0,"Loss","Breakeven")))</f>
      </c>
      <c r="Q113" s="7">
        <f>IF($A113="","",IF($D113="","",CHOOSE(WEEKDAY($D113),"Sun","Mon","Tue","Wed","Thu","Fri","Sat")))</f>
      </c>
      <c r="R113" s="5">
        <f>IF($N113="","",SUMIFS($N$2:$N$501,$F$2:$F$501,"&lt;="&amp;$F113))</f>
      </c>
      <c r="S113" s="5">
        <f>IF($R113="","",MAX(0,_xlfn.MAXIFS($R$2:$R$501,$F$2:$F$501,"&lt;="&amp;$F113))-$R113)</f>
      </c>
      <c r="T113" s="7">
        <f>IF($A113="","",IF(OR($F113="",$G113=""),"Open","Closed"))</f>
      </c>
      <c r="U113" s="7">
        <f>IF($A113="","",TimeZone)</f>
      </c>
      <c r="V113" s="7">
        <f>IF($A113="","",$A113&amp;"-"&amp;IF($D113="","",YEAR($D113)&amp;RIGHT("0"&amp;MONTH($D113),2)&amp;RIGHT("0"&amp;DAY($D113),2)&amp;"-"&amp;RIGHT("0"&amp;HOUR($D113),2)&amp;RIGHT("0"&amp;MINUTE($D113),2)&amp;RIGHT("0"&amp;SECOND($D113),2))&amp;"-"&amp;$B113)</f>
      </c>
    </row>
    <row r="114">
      <c r="D114" s="3"/>
      <c r="E114" s="4"/>
      <c r="F114" s="3"/>
      <c r="G114" s="4"/>
      <c r="H114" s="4"/>
      <c r="I114" s="4"/>
      <c r="J114" s="4"/>
      <c r="M114" s="5">
        <f>IF(OR($A114="",$E114="",$G114="",$C114=""),"",ROUND(($G114-$E114)*$C114*IF($B114="Short",-1,1),2))</f>
      </c>
      <c r="N114" s="5">
        <f>IF($M114="","",ROUND($M114-IF($H114="",0,$H114),2))</f>
      </c>
      <c r="O114" s="6">
        <f>IF(OR($N114="",$I114=""),"",IF($E114=$I114,"",ROUND($N114/(ABS($E114-$I114)*$C114),2)))</f>
      </c>
      <c r="P114" s="7">
        <f>IF($N114="","",IF($N114&gt;0,"Win",IF($N114&lt;0,"Loss","Breakeven")))</f>
      </c>
      <c r="Q114" s="7">
        <f>IF($A114="","",IF($D114="","",CHOOSE(WEEKDAY($D114),"Sun","Mon","Tue","Wed","Thu","Fri","Sat")))</f>
      </c>
      <c r="R114" s="5">
        <f>IF($N114="","",SUMIFS($N$2:$N$501,$F$2:$F$501,"&lt;="&amp;$F114))</f>
      </c>
      <c r="S114" s="5">
        <f>IF($R114="","",MAX(0,_xlfn.MAXIFS($R$2:$R$501,$F$2:$F$501,"&lt;="&amp;$F114))-$R114)</f>
      </c>
      <c r="T114" s="7">
        <f>IF($A114="","",IF(OR($F114="",$G114=""),"Open","Closed"))</f>
      </c>
      <c r="U114" s="7">
        <f>IF($A114="","",TimeZone)</f>
      </c>
      <c r="V114" s="7">
        <f>IF($A114="","",$A114&amp;"-"&amp;IF($D114="","",YEAR($D114)&amp;RIGHT("0"&amp;MONTH($D114),2)&amp;RIGHT("0"&amp;DAY($D114),2)&amp;"-"&amp;RIGHT("0"&amp;HOUR($D114),2)&amp;RIGHT("0"&amp;MINUTE($D114),2)&amp;RIGHT("0"&amp;SECOND($D114),2))&amp;"-"&amp;$B114)</f>
      </c>
    </row>
    <row r="115">
      <c r="D115" s="3"/>
      <c r="E115" s="4"/>
      <c r="F115" s="3"/>
      <c r="G115" s="4"/>
      <c r="H115" s="4"/>
      <c r="I115" s="4"/>
      <c r="J115" s="4"/>
      <c r="M115" s="5">
        <f>IF(OR($A115="",$E115="",$G115="",$C115=""),"",ROUND(($G115-$E115)*$C115*IF($B115="Short",-1,1),2))</f>
      </c>
      <c r="N115" s="5">
        <f>IF($M115="","",ROUND($M115-IF($H115="",0,$H115),2))</f>
      </c>
      <c r="O115" s="6">
        <f>IF(OR($N115="",$I115=""),"",IF($E115=$I115,"",ROUND($N115/(ABS($E115-$I115)*$C115),2)))</f>
      </c>
      <c r="P115" s="7">
        <f>IF($N115="","",IF($N115&gt;0,"Win",IF($N115&lt;0,"Loss","Breakeven")))</f>
      </c>
      <c r="Q115" s="7">
        <f>IF($A115="","",IF($D115="","",CHOOSE(WEEKDAY($D115),"Sun","Mon","Tue","Wed","Thu","Fri","Sat")))</f>
      </c>
      <c r="R115" s="5">
        <f>IF($N115="","",SUMIFS($N$2:$N$501,$F$2:$F$501,"&lt;="&amp;$F115))</f>
      </c>
      <c r="S115" s="5">
        <f>IF($R115="","",MAX(0,_xlfn.MAXIFS($R$2:$R$501,$F$2:$F$501,"&lt;="&amp;$F115))-$R115)</f>
      </c>
      <c r="T115" s="7">
        <f>IF($A115="","",IF(OR($F115="",$G115=""),"Open","Closed"))</f>
      </c>
      <c r="U115" s="7">
        <f>IF($A115="","",TimeZone)</f>
      </c>
      <c r="V115" s="7">
        <f>IF($A115="","",$A115&amp;"-"&amp;IF($D115="","",YEAR($D115)&amp;RIGHT("0"&amp;MONTH($D115),2)&amp;RIGHT("0"&amp;DAY($D115),2)&amp;"-"&amp;RIGHT("0"&amp;HOUR($D115),2)&amp;RIGHT("0"&amp;MINUTE($D115),2)&amp;RIGHT("0"&amp;SECOND($D115),2))&amp;"-"&amp;$B115)</f>
      </c>
    </row>
    <row r="116">
      <c r="D116" s="3"/>
      <c r="E116" s="4"/>
      <c r="F116" s="3"/>
      <c r="G116" s="4"/>
      <c r="H116" s="4"/>
      <c r="I116" s="4"/>
      <c r="J116" s="4"/>
      <c r="M116" s="5">
        <f>IF(OR($A116="",$E116="",$G116="",$C116=""),"",ROUND(($G116-$E116)*$C116*IF($B116="Short",-1,1),2))</f>
      </c>
      <c r="N116" s="5">
        <f>IF($M116="","",ROUND($M116-IF($H116="",0,$H116),2))</f>
      </c>
      <c r="O116" s="6">
        <f>IF(OR($N116="",$I116=""),"",IF($E116=$I116,"",ROUND($N116/(ABS($E116-$I116)*$C116),2)))</f>
      </c>
      <c r="P116" s="7">
        <f>IF($N116="","",IF($N116&gt;0,"Win",IF($N116&lt;0,"Loss","Breakeven")))</f>
      </c>
      <c r="Q116" s="7">
        <f>IF($A116="","",IF($D116="","",CHOOSE(WEEKDAY($D116),"Sun","Mon","Tue","Wed","Thu","Fri","Sat")))</f>
      </c>
      <c r="R116" s="5">
        <f>IF($N116="","",SUMIFS($N$2:$N$501,$F$2:$F$501,"&lt;="&amp;$F116))</f>
      </c>
      <c r="S116" s="5">
        <f>IF($R116="","",MAX(0,_xlfn.MAXIFS($R$2:$R$501,$F$2:$F$501,"&lt;="&amp;$F116))-$R116)</f>
      </c>
      <c r="T116" s="7">
        <f>IF($A116="","",IF(OR($F116="",$G116=""),"Open","Closed"))</f>
      </c>
      <c r="U116" s="7">
        <f>IF($A116="","",TimeZone)</f>
      </c>
      <c r="V116" s="7">
        <f>IF($A116="","",$A116&amp;"-"&amp;IF($D116="","",YEAR($D116)&amp;RIGHT("0"&amp;MONTH($D116),2)&amp;RIGHT("0"&amp;DAY($D116),2)&amp;"-"&amp;RIGHT("0"&amp;HOUR($D116),2)&amp;RIGHT("0"&amp;MINUTE($D116),2)&amp;RIGHT("0"&amp;SECOND($D116),2))&amp;"-"&amp;$B116)</f>
      </c>
    </row>
    <row r="117">
      <c r="D117" s="3"/>
      <c r="E117" s="4"/>
      <c r="F117" s="3"/>
      <c r="G117" s="4"/>
      <c r="H117" s="4"/>
      <c r="I117" s="4"/>
      <c r="J117" s="4"/>
      <c r="M117" s="5">
        <f>IF(OR($A117="",$E117="",$G117="",$C117=""),"",ROUND(($G117-$E117)*$C117*IF($B117="Short",-1,1),2))</f>
      </c>
      <c r="N117" s="5">
        <f>IF($M117="","",ROUND($M117-IF($H117="",0,$H117),2))</f>
      </c>
      <c r="O117" s="6">
        <f>IF(OR($N117="",$I117=""),"",IF($E117=$I117,"",ROUND($N117/(ABS($E117-$I117)*$C117),2)))</f>
      </c>
      <c r="P117" s="7">
        <f>IF($N117="","",IF($N117&gt;0,"Win",IF($N117&lt;0,"Loss","Breakeven")))</f>
      </c>
      <c r="Q117" s="7">
        <f>IF($A117="","",IF($D117="","",CHOOSE(WEEKDAY($D117),"Sun","Mon","Tue","Wed","Thu","Fri","Sat")))</f>
      </c>
      <c r="R117" s="5">
        <f>IF($N117="","",SUMIFS($N$2:$N$501,$F$2:$F$501,"&lt;="&amp;$F117))</f>
      </c>
      <c r="S117" s="5">
        <f>IF($R117="","",MAX(0,_xlfn.MAXIFS($R$2:$R$501,$F$2:$F$501,"&lt;="&amp;$F117))-$R117)</f>
      </c>
      <c r="T117" s="7">
        <f>IF($A117="","",IF(OR($F117="",$G117=""),"Open","Closed"))</f>
      </c>
      <c r="U117" s="7">
        <f>IF($A117="","",TimeZone)</f>
      </c>
      <c r="V117" s="7">
        <f>IF($A117="","",$A117&amp;"-"&amp;IF($D117="","",YEAR($D117)&amp;RIGHT("0"&amp;MONTH($D117),2)&amp;RIGHT("0"&amp;DAY($D117),2)&amp;"-"&amp;RIGHT("0"&amp;HOUR($D117),2)&amp;RIGHT("0"&amp;MINUTE($D117),2)&amp;RIGHT("0"&amp;SECOND($D117),2))&amp;"-"&amp;$B117)</f>
      </c>
    </row>
    <row r="118">
      <c r="D118" s="3"/>
      <c r="E118" s="4"/>
      <c r="F118" s="3"/>
      <c r="G118" s="4"/>
      <c r="H118" s="4"/>
      <c r="I118" s="4"/>
      <c r="J118" s="4"/>
      <c r="M118" s="5">
        <f>IF(OR($A118="",$E118="",$G118="",$C118=""),"",ROUND(($G118-$E118)*$C118*IF($B118="Short",-1,1),2))</f>
      </c>
      <c r="N118" s="5">
        <f>IF($M118="","",ROUND($M118-IF($H118="",0,$H118),2))</f>
      </c>
      <c r="O118" s="6">
        <f>IF(OR($N118="",$I118=""),"",IF($E118=$I118,"",ROUND($N118/(ABS($E118-$I118)*$C118),2)))</f>
      </c>
      <c r="P118" s="7">
        <f>IF($N118="","",IF($N118&gt;0,"Win",IF($N118&lt;0,"Loss","Breakeven")))</f>
      </c>
      <c r="Q118" s="7">
        <f>IF($A118="","",IF($D118="","",CHOOSE(WEEKDAY($D118),"Sun","Mon","Tue","Wed","Thu","Fri","Sat")))</f>
      </c>
      <c r="R118" s="5">
        <f>IF($N118="","",SUMIFS($N$2:$N$501,$F$2:$F$501,"&lt;="&amp;$F118))</f>
      </c>
      <c r="S118" s="5">
        <f>IF($R118="","",MAX(0,_xlfn.MAXIFS($R$2:$R$501,$F$2:$F$501,"&lt;="&amp;$F118))-$R118)</f>
      </c>
      <c r="T118" s="7">
        <f>IF($A118="","",IF(OR($F118="",$G118=""),"Open","Closed"))</f>
      </c>
      <c r="U118" s="7">
        <f>IF($A118="","",TimeZone)</f>
      </c>
      <c r="V118" s="7">
        <f>IF($A118="","",$A118&amp;"-"&amp;IF($D118="","",YEAR($D118)&amp;RIGHT("0"&amp;MONTH($D118),2)&amp;RIGHT("0"&amp;DAY($D118),2)&amp;"-"&amp;RIGHT("0"&amp;HOUR($D118),2)&amp;RIGHT("0"&amp;MINUTE($D118),2)&amp;RIGHT("0"&amp;SECOND($D118),2))&amp;"-"&amp;$B118)</f>
      </c>
    </row>
    <row r="119">
      <c r="D119" s="3"/>
      <c r="E119" s="4"/>
      <c r="F119" s="3"/>
      <c r="G119" s="4"/>
      <c r="H119" s="4"/>
      <c r="I119" s="4"/>
      <c r="J119" s="4"/>
      <c r="M119" s="5">
        <f>IF(OR($A119="",$E119="",$G119="",$C119=""),"",ROUND(($G119-$E119)*$C119*IF($B119="Short",-1,1),2))</f>
      </c>
      <c r="N119" s="5">
        <f>IF($M119="","",ROUND($M119-IF($H119="",0,$H119),2))</f>
      </c>
      <c r="O119" s="6">
        <f>IF(OR($N119="",$I119=""),"",IF($E119=$I119,"",ROUND($N119/(ABS($E119-$I119)*$C119),2)))</f>
      </c>
      <c r="P119" s="7">
        <f>IF($N119="","",IF($N119&gt;0,"Win",IF($N119&lt;0,"Loss","Breakeven")))</f>
      </c>
      <c r="Q119" s="7">
        <f>IF($A119="","",IF($D119="","",CHOOSE(WEEKDAY($D119),"Sun","Mon","Tue","Wed","Thu","Fri","Sat")))</f>
      </c>
      <c r="R119" s="5">
        <f>IF($N119="","",SUMIFS($N$2:$N$501,$F$2:$F$501,"&lt;="&amp;$F119))</f>
      </c>
      <c r="S119" s="5">
        <f>IF($R119="","",MAX(0,_xlfn.MAXIFS($R$2:$R$501,$F$2:$F$501,"&lt;="&amp;$F119))-$R119)</f>
      </c>
      <c r="T119" s="7">
        <f>IF($A119="","",IF(OR($F119="",$G119=""),"Open","Closed"))</f>
      </c>
      <c r="U119" s="7">
        <f>IF($A119="","",TimeZone)</f>
      </c>
      <c r="V119" s="7">
        <f>IF($A119="","",$A119&amp;"-"&amp;IF($D119="","",YEAR($D119)&amp;RIGHT("0"&amp;MONTH($D119),2)&amp;RIGHT("0"&amp;DAY($D119),2)&amp;"-"&amp;RIGHT("0"&amp;HOUR($D119),2)&amp;RIGHT("0"&amp;MINUTE($D119),2)&amp;RIGHT("0"&amp;SECOND($D119),2))&amp;"-"&amp;$B119)</f>
      </c>
    </row>
    <row r="120">
      <c r="D120" s="3"/>
      <c r="E120" s="4"/>
      <c r="F120" s="3"/>
      <c r="G120" s="4"/>
      <c r="H120" s="4"/>
      <c r="I120" s="4"/>
      <c r="J120" s="4"/>
      <c r="M120" s="5">
        <f>IF(OR($A120="",$E120="",$G120="",$C120=""),"",ROUND(($G120-$E120)*$C120*IF($B120="Short",-1,1),2))</f>
      </c>
      <c r="N120" s="5">
        <f>IF($M120="","",ROUND($M120-IF($H120="",0,$H120),2))</f>
      </c>
      <c r="O120" s="6">
        <f>IF(OR($N120="",$I120=""),"",IF($E120=$I120,"",ROUND($N120/(ABS($E120-$I120)*$C120),2)))</f>
      </c>
      <c r="P120" s="7">
        <f>IF($N120="","",IF($N120&gt;0,"Win",IF($N120&lt;0,"Loss","Breakeven")))</f>
      </c>
      <c r="Q120" s="7">
        <f>IF($A120="","",IF($D120="","",CHOOSE(WEEKDAY($D120),"Sun","Mon","Tue","Wed","Thu","Fri","Sat")))</f>
      </c>
      <c r="R120" s="5">
        <f>IF($N120="","",SUMIFS($N$2:$N$501,$F$2:$F$501,"&lt;="&amp;$F120))</f>
      </c>
      <c r="S120" s="5">
        <f>IF($R120="","",MAX(0,_xlfn.MAXIFS($R$2:$R$501,$F$2:$F$501,"&lt;="&amp;$F120))-$R120)</f>
      </c>
      <c r="T120" s="7">
        <f>IF($A120="","",IF(OR($F120="",$G120=""),"Open","Closed"))</f>
      </c>
      <c r="U120" s="7">
        <f>IF($A120="","",TimeZone)</f>
      </c>
      <c r="V120" s="7">
        <f>IF($A120="","",$A120&amp;"-"&amp;IF($D120="","",YEAR($D120)&amp;RIGHT("0"&amp;MONTH($D120),2)&amp;RIGHT("0"&amp;DAY($D120),2)&amp;"-"&amp;RIGHT("0"&amp;HOUR($D120),2)&amp;RIGHT("0"&amp;MINUTE($D120),2)&amp;RIGHT("0"&amp;SECOND($D120),2))&amp;"-"&amp;$B120)</f>
      </c>
    </row>
    <row r="121">
      <c r="D121" s="3"/>
      <c r="E121" s="4"/>
      <c r="F121" s="3"/>
      <c r="G121" s="4"/>
      <c r="H121" s="4"/>
      <c r="I121" s="4"/>
      <c r="J121" s="4"/>
      <c r="M121" s="5">
        <f>IF(OR($A121="",$E121="",$G121="",$C121=""),"",ROUND(($G121-$E121)*$C121*IF($B121="Short",-1,1),2))</f>
      </c>
      <c r="N121" s="5">
        <f>IF($M121="","",ROUND($M121-IF($H121="",0,$H121),2))</f>
      </c>
      <c r="O121" s="6">
        <f>IF(OR($N121="",$I121=""),"",IF($E121=$I121,"",ROUND($N121/(ABS($E121-$I121)*$C121),2)))</f>
      </c>
      <c r="P121" s="7">
        <f>IF($N121="","",IF($N121&gt;0,"Win",IF($N121&lt;0,"Loss","Breakeven")))</f>
      </c>
      <c r="Q121" s="7">
        <f>IF($A121="","",IF($D121="","",CHOOSE(WEEKDAY($D121),"Sun","Mon","Tue","Wed","Thu","Fri","Sat")))</f>
      </c>
      <c r="R121" s="5">
        <f>IF($N121="","",SUMIFS($N$2:$N$501,$F$2:$F$501,"&lt;="&amp;$F121))</f>
      </c>
      <c r="S121" s="5">
        <f>IF($R121="","",MAX(0,_xlfn.MAXIFS($R$2:$R$501,$F$2:$F$501,"&lt;="&amp;$F121))-$R121)</f>
      </c>
      <c r="T121" s="7">
        <f>IF($A121="","",IF(OR($F121="",$G121=""),"Open","Closed"))</f>
      </c>
      <c r="U121" s="7">
        <f>IF($A121="","",TimeZone)</f>
      </c>
      <c r="V121" s="7">
        <f>IF($A121="","",$A121&amp;"-"&amp;IF($D121="","",YEAR($D121)&amp;RIGHT("0"&amp;MONTH($D121),2)&amp;RIGHT("0"&amp;DAY($D121),2)&amp;"-"&amp;RIGHT("0"&amp;HOUR($D121),2)&amp;RIGHT("0"&amp;MINUTE($D121),2)&amp;RIGHT("0"&amp;SECOND($D121),2))&amp;"-"&amp;$B121)</f>
      </c>
    </row>
    <row r="122">
      <c r="D122" s="3"/>
      <c r="E122" s="4"/>
      <c r="F122" s="3"/>
      <c r="G122" s="4"/>
      <c r="H122" s="4"/>
      <c r="I122" s="4"/>
      <c r="J122" s="4"/>
      <c r="M122" s="5">
        <f>IF(OR($A122="",$E122="",$G122="",$C122=""),"",ROUND(($G122-$E122)*$C122*IF($B122="Short",-1,1),2))</f>
      </c>
      <c r="N122" s="5">
        <f>IF($M122="","",ROUND($M122-IF($H122="",0,$H122),2))</f>
      </c>
      <c r="O122" s="6">
        <f>IF(OR($N122="",$I122=""),"",IF($E122=$I122,"",ROUND($N122/(ABS($E122-$I122)*$C122),2)))</f>
      </c>
      <c r="P122" s="7">
        <f>IF($N122="","",IF($N122&gt;0,"Win",IF($N122&lt;0,"Loss","Breakeven")))</f>
      </c>
      <c r="Q122" s="7">
        <f>IF($A122="","",IF($D122="","",CHOOSE(WEEKDAY($D122),"Sun","Mon","Tue","Wed","Thu","Fri","Sat")))</f>
      </c>
      <c r="R122" s="5">
        <f>IF($N122="","",SUMIFS($N$2:$N$501,$F$2:$F$501,"&lt;="&amp;$F122))</f>
      </c>
      <c r="S122" s="5">
        <f>IF($R122="","",MAX(0,_xlfn.MAXIFS($R$2:$R$501,$F$2:$F$501,"&lt;="&amp;$F122))-$R122)</f>
      </c>
      <c r="T122" s="7">
        <f>IF($A122="","",IF(OR($F122="",$G122=""),"Open","Closed"))</f>
      </c>
      <c r="U122" s="7">
        <f>IF($A122="","",TimeZone)</f>
      </c>
      <c r="V122" s="7">
        <f>IF($A122="","",$A122&amp;"-"&amp;IF($D122="","",YEAR($D122)&amp;RIGHT("0"&amp;MONTH($D122),2)&amp;RIGHT("0"&amp;DAY($D122),2)&amp;"-"&amp;RIGHT("0"&amp;HOUR($D122),2)&amp;RIGHT("0"&amp;MINUTE($D122),2)&amp;RIGHT("0"&amp;SECOND($D122),2))&amp;"-"&amp;$B122)</f>
      </c>
    </row>
    <row r="123">
      <c r="D123" s="3"/>
      <c r="E123" s="4"/>
      <c r="F123" s="3"/>
      <c r="G123" s="4"/>
      <c r="H123" s="4"/>
      <c r="I123" s="4"/>
      <c r="J123" s="4"/>
      <c r="M123" s="5">
        <f>IF(OR($A123="",$E123="",$G123="",$C123=""),"",ROUND(($G123-$E123)*$C123*IF($B123="Short",-1,1),2))</f>
      </c>
      <c r="N123" s="5">
        <f>IF($M123="","",ROUND($M123-IF($H123="",0,$H123),2))</f>
      </c>
      <c r="O123" s="6">
        <f>IF(OR($N123="",$I123=""),"",IF($E123=$I123,"",ROUND($N123/(ABS($E123-$I123)*$C123),2)))</f>
      </c>
      <c r="P123" s="7">
        <f>IF($N123="","",IF($N123&gt;0,"Win",IF($N123&lt;0,"Loss","Breakeven")))</f>
      </c>
      <c r="Q123" s="7">
        <f>IF($A123="","",IF($D123="","",CHOOSE(WEEKDAY($D123),"Sun","Mon","Tue","Wed","Thu","Fri","Sat")))</f>
      </c>
      <c r="R123" s="5">
        <f>IF($N123="","",SUMIFS($N$2:$N$501,$F$2:$F$501,"&lt;="&amp;$F123))</f>
      </c>
      <c r="S123" s="5">
        <f>IF($R123="","",MAX(0,_xlfn.MAXIFS($R$2:$R$501,$F$2:$F$501,"&lt;="&amp;$F123))-$R123)</f>
      </c>
      <c r="T123" s="7">
        <f>IF($A123="","",IF(OR($F123="",$G123=""),"Open","Closed"))</f>
      </c>
      <c r="U123" s="7">
        <f>IF($A123="","",TimeZone)</f>
      </c>
      <c r="V123" s="7">
        <f>IF($A123="","",$A123&amp;"-"&amp;IF($D123="","",YEAR($D123)&amp;RIGHT("0"&amp;MONTH($D123),2)&amp;RIGHT("0"&amp;DAY($D123),2)&amp;"-"&amp;RIGHT("0"&amp;HOUR($D123),2)&amp;RIGHT("0"&amp;MINUTE($D123),2)&amp;RIGHT("0"&amp;SECOND($D123),2))&amp;"-"&amp;$B123)</f>
      </c>
    </row>
    <row r="124">
      <c r="D124" s="3"/>
      <c r="E124" s="4"/>
      <c r="F124" s="3"/>
      <c r="G124" s="4"/>
      <c r="H124" s="4"/>
      <c r="I124" s="4"/>
      <c r="J124" s="4"/>
      <c r="M124" s="5">
        <f>IF(OR($A124="",$E124="",$G124="",$C124=""),"",ROUND(($G124-$E124)*$C124*IF($B124="Short",-1,1),2))</f>
      </c>
      <c r="N124" s="5">
        <f>IF($M124="","",ROUND($M124-IF($H124="",0,$H124),2))</f>
      </c>
      <c r="O124" s="6">
        <f>IF(OR($N124="",$I124=""),"",IF($E124=$I124,"",ROUND($N124/(ABS($E124-$I124)*$C124),2)))</f>
      </c>
      <c r="P124" s="7">
        <f>IF($N124="","",IF($N124&gt;0,"Win",IF($N124&lt;0,"Loss","Breakeven")))</f>
      </c>
      <c r="Q124" s="7">
        <f>IF($A124="","",IF($D124="","",CHOOSE(WEEKDAY($D124),"Sun","Mon","Tue","Wed","Thu","Fri","Sat")))</f>
      </c>
      <c r="R124" s="5">
        <f>IF($N124="","",SUMIFS($N$2:$N$501,$F$2:$F$501,"&lt;="&amp;$F124))</f>
      </c>
      <c r="S124" s="5">
        <f>IF($R124="","",MAX(0,_xlfn.MAXIFS($R$2:$R$501,$F$2:$F$501,"&lt;="&amp;$F124))-$R124)</f>
      </c>
      <c r="T124" s="7">
        <f>IF($A124="","",IF(OR($F124="",$G124=""),"Open","Closed"))</f>
      </c>
      <c r="U124" s="7">
        <f>IF($A124="","",TimeZone)</f>
      </c>
      <c r="V124" s="7">
        <f>IF($A124="","",$A124&amp;"-"&amp;IF($D124="","",YEAR($D124)&amp;RIGHT("0"&amp;MONTH($D124),2)&amp;RIGHT("0"&amp;DAY($D124),2)&amp;"-"&amp;RIGHT("0"&amp;HOUR($D124),2)&amp;RIGHT("0"&amp;MINUTE($D124),2)&amp;RIGHT("0"&amp;SECOND($D124),2))&amp;"-"&amp;$B124)</f>
      </c>
    </row>
    <row r="125">
      <c r="D125" s="3"/>
      <c r="E125" s="4"/>
      <c r="F125" s="3"/>
      <c r="G125" s="4"/>
      <c r="H125" s="4"/>
      <c r="I125" s="4"/>
      <c r="J125" s="4"/>
      <c r="M125" s="5">
        <f>IF(OR($A125="",$E125="",$G125="",$C125=""),"",ROUND(($G125-$E125)*$C125*IF($B125="Short",-1,1),2))</f>
      </c>
      <c r="N125" s="5">
        <f>IF($M125="","",ROUND($M125-IF($H125="",0,$H125),2))</f>
      </c>
      <c r="O125" s="6">
        <f>IF(OR($N125="",$I125=""),"",IF($E125=$I125,"",ROUND($N125/(ABS($E125-$I125)*$C125),2)))</f>
      </c>
      <c r="P125" s="7">
        <f>IF($N125="","",IF($N125&gt;0,"Win",IF($N125&lt;0,"Loss","Breakeven")))</f>
      </c>
      <c r="Q125" s="7">
        <f>IF($A125="","",IF($D125="","",CHOOSE(WEEKDAY($D125),"Sun","Mon","Tue","Wed","Thu","Fri","Sat")))</f>
      </c>
      <c r="R125" s="5">
        <f>IF($N125="","",SUMIFS($N$2:$N$501,$F$2:$F$501,"&lt;="&amp;$F125))</f>
      </c>
      <c r="S125" s="5">
        <f>IF($R125="","",MAX(0,_xlfn.MAXIFS($R$2:$R$501,$F$2:$F$501,"&lt;="&amp;$F125))-$R125)</f>
      </c>
      <c r="T125" s="7">
        <f>IF($A125="","",IF(OR($F125="",$G125=""),"Open","Closed"))</f>
      </c>
      <c r="U125" s="7">
        <f>IF($A125="","",TimeZone)</f>
      </c>
      <c r="V125" s="7">
        <f>IF($A125="","",$A125&amp;"-"&amp;IF($D125="","",YEAR($D125)&amp;RIGHT("0"&amp;MONTH($D125),2)&amp;RIGHT("0"&amp;DAY($D125),2)&amp;"-"&amp;RIGHT("0"&amp;HOUR($D125),2)&amp;RIGHT("0"&amp;MINUTE($D125),2)&amp;RIGHT("0"&amp;SECOND($D125),2))&amp;"-"&amp;$B125)</f>
      </c>
    </row>
    <row r="126">
      <c r="D126" s="3"/>
      <c r="E126" s="4"/>
      <c r="F126" s="3"/>
      <c r="G126" s="4"/>
      <c r="H126" s="4"/>
      <c r="I126" s="4"/>
      <c r="J126" s="4"/>
      <c r="M126" s="5">
        <f>IF(OR($A126="",$E126="",$G126="",$C126=""),"",ROUND(($G126-$E126)*$C126*IF($B126="Short",-1,1),2))</f>
      </c>
      <c r="N126" s="5">
        <f>IF($M126="","",ROUND($M126-IF($H126="",0,$H126),2))</f>
      </c>
      <c r="O126" s="6">
        <f>IF(OR($N126="",$I126=""),"",IF($E126=$I126,"",ROUND($N126/(ABS($E126-$I126)*$C126),2)))</f>
      </c>
      <c r="P126" s="7">
        <f>IF($N126="","",IF($N126&gt;0,"Win",IF($N126&lt;0,"Loss","Breakeven")))</f>
      </c>
      <c r="Q126" s="7">
        <f>IF($A126="","",IF($D126="","",CHOOSE(WEEKDAY($D126),"Sun","Mon","Tue","Wed","Thu","Fri","Sat")))</f>
      </c>
      <c r="R126" s="5">
        <f>IF($N126="","",SUMIFS($N$2:$N$501,$F$2:$F$501,"&lt;="&amp;$F126))</f>
      </c>
      <c r="S126" s="5">
        <f>IF($R126="","",MAX(0,_xlfn.MAXIFS($R$2:$R$501,$F$2:$F$501,"&lt;="&amp;$F126))-$R126)</f>
      </c>
      <c r="T126" s="7">
        <f>IF($A126="","",IF(OR($F126="",$G126=""),"Open","Closed"))</f>
      </c>
      <c r="U126" s="7">
        <f>IF($A126="","",TimeZone)</f>
      </c>
      <c r="V126" s="7">
        <f>IF($A126="","",$A126&amp;"-"&amp;IF($D126="","",YEAR($D126)&amp;RIGHT("0"&amp;MONTH($D126),2)&amp;RIGHT("0"&amp;DAY($D126),2)&amp;"-"&amp;RIGHT("0"&amp;HOUR($D126),2)&amp;RIGHT("0"&amp;MINUTE($D126),2)&amp;RIGHT("0"&amp;SECOND($D126),2))&amp;"-"&amp;$B126)</f>
      </c>
    </row>
    <row r="127">
      <c r="D127" s="3"/>
      <c r="E127" s="4"/>
      <c r="F127" s="3"/>
      <c r="G127" s="4"/>
      <c r="H127" s="4"/>
      <c r="I127" s="4"/>
      <c r="J127" s="4"/>
      <c r="M127" s="5">
        <f>IF(OR($A127="",$E127="",$G127="",$C127=""),"",ROUND(($G127-$E127)*$C127*IF($B127="Short",-1,1),2))</f>
      </c>
      <c r="N127" s="5">
        <f>IF($M127="","",ROUND($M127-IF($H127="",0,$H127),2))</f>
      </c>
      <c r="O127" s="6">
        <f>IF(OR($N127="",$I127=""),"",IF($E127=$I127,"",ROUND($N127/(ABS($E127-$I127)*$C127),2)))</f>
      </c>
      <c r="P127" s="7">
        <f>IF($N127="","",IF($N127&gt;0,"Win",IF($N127&lt;0,"Loss","Breakeven")))</f>
      </c>
      <c r="Q127" s="7">
        <f>IF($A127="","",IF($D127="","",CHOOSE(WEEKDAY($D127),"Sun","Mon","Tue","Wed","Thu","Fri","Sat")))</f>
      </c>
      <c r="R127" s="5">
        <f>IF($N127="","",SUMIFS($N$2:$N$501,$F$2:$F$501,"&lt;="&amp;$F127))</f>
      </c>
      <c r="S127" s="5">
        <f>IF($R127="","",MAX(0,_xlfn.MAXIFS($R$2:$R$501,$F$2:$F$501,"&lt;="&amp;$F127))-$R127)</f>
      </c>
      <c r="T127" s="7">
        <f>IF($A127="","",IF(OR($F127="",$G127=""),"Open","Closed"))</f>
      </c>
      <c r="U127" s="7">
        <f>IF($A127="","",TimeZone)</f>
      </c>
      <c r="V127" s="7">
        <f>IF($A127="","",$A127&amp;"-"&amp;IF($D127="","",YEAR($D127)&amp;RIGHT("0"&amp;MONTH($D127),2)&amp;RIGHT("0"&amp;DAY($D127),2)&amp;"-"&amp;RIGHT("0"&amp;HOUR($D127),2)&amp;RIGHT("0"&amp;MINUTE($D127),2)&amp;RIGHT("0"&amp;SECOND($D127),2))&amp;"-"&amp;$B127)</f>
      </c>
    </row>
    <row r="128">
      <c r="D128" s="3"/>
      <c r="E128" s="4"/>
      <c r="F128" s="3"/>
      <c r="G128" s="4"/>
      <c r="H128" s="4"/>
      <c r="I128" s="4"/>
      <c r="J128" s="4"/>
      <c r="M128" s="5">
        <f>IF(OR($A128="",$E128="",$G128="",$C128=""),"",ROUND(($G128-$E128)*$C128*IF($B128="Short",-1,1),2))</f>
      </c>
      <c r="N128" s="5">
        <f>IF($M128="","",ROUND($M128-IF($H128="",0,$H128),2))</f>
      </c>
      <c r="O128" s="6">
        <f>IF(OR($N128="",$I128=""),"",IF($E128=$I128,"",ROUND($N128/(ABS($E128-$I128)*$C128),2)))</f>
      </c>
      <c r="P128" s="7">
        <f>IF($N128="","",IF($N128&gt;0,"Win",IF($N128&lt;0,"Loss","Breakeven")))</f>
      </c>
      <c r="Q128" s="7">
        <f>IF($A128="","",IF($D128="","",CHOOSE(WEEKDAY($D128),"Sun","Mon","Tue","Wed","Thu","Fri","Sat")))</f>
      </c>
      <c r="R128" s="5">
        <f>IF($N128="","",SUMIFS($N$2:$N$501,$F$2:$F$501,"&lt;="&amp;$F128))</f>
      </c>
      <c r="S128" s="5">
        <f>IF($R128="","",MAX(0,_xlfn.MAXIFS($R$2:$R$501,$F$2:$F$501,"&lt;="&amp;$F128))-$R128)</f>
      </c>
      <c r="T128" s="7">
        <f>IF($A128="","",IF(OR($F128="",$G128=""),"Open","Closed"))</f>
      </c>
      <c r="U128" s="7">
        <f>IF($A128="","",TimeZone)</f>
      </c>
      <c r="V128" s="7">
        <f>IF($A128="","",$A128&amp;"-"&amp;IF($D128="","",YEAR($D128)&amp;RIGHT("0"&amp;MONTH($D128),2)&amp;RIGHT("0"&amp;DAY($D128),2)&amp;"-"&amp;RIGHT("0"&amp;HOUR($D128),2)&amp;RIGHT("0"&amp;MINUTE($D128),2)&amp;RIGHT("0"&amp;SECOND($D128),2))&amp;"-"&amp;$B128)</f>
      </c>
    </row>
    <row r="129">
      <c r="D129" s="3"/>
      <c r="E129" s="4"/>
      <c r="F129" s="3"/>
      <c r="G129" s="4"/>
      <c r="H129" s="4"/>
      <c r="I129" s="4"/>
      <c r="J129" s="4"/>
      <c r="M129" s="5">
        <f>IF(OR($A129="",$E129="",$G129="",$C129=""),"",ROUND(($G129-$E129)*$C129*IF($B129="Short",-1,1),2))</f>
      </c>
      <c r="N129" s="5">
        <f>IF($M129="","",ROUND($M129-IF($H129="",0,$H129),2))</f>
      </c>
      <c r="O129" s="6">
        <f>IF(OR($N129="",$I129=""),"",IF($E129=$I129,"",ROUND($N129/(ABS($E129-$I129)*$C129),2)))</f>
      </c>
      <c r="P129" s="7">
        <f>IF($N129="","",IF($N129&gt;0,"Win",IF($N129&lt;0,"Loss","Breakeven")))</f>
      </c>
      <c r="Q129" s="7">
        <f>IF($A129="","",IF($D129="","",CHOOSE(WEEKDAY($D129),"Sun","Mon","Tue","Wed","Thu","Fri","Sat")))</f>
      </c>
      <c r="R129" s="5">
        <f>IF($N129="","",SUMIFS($N$2:$N$501,$F$2:$F$501,"&lt;="&amp;$F129))</f>
      </c>
      <c r="S129" s="5">
        <f>IF($R129="","",MAX(0,_xlfn.MAXIFS($R$2:$R$501,$F$2:$F$501,"&lt;="&amp;$F129))-$R129)</f>
      </c>
      <c r="T129" s="7">
        <f>IF($A129="","",IF(OR($F129="",$G129=""),"Open","Closed"))</f>
      </c>
      <c r="U129" s="7">
        <f>IF($A129="","",TimeZone)</f>
      </c>
      <c r="V129" s="7">
        <f>IF($A129="","",$A129&amp;"-"&amp;IF($D129="","",YEAR($D129)&amp;RIGHT("0"&amp;MONTH($D129),2)&amp;RIGHT("0"&amp;DAY($D129),2)&amp;"-"&amp;RIGHT("0"&amp;HOUR($D129),2)&amp;RIGHT("0"&amp;MINUTE($D129),2)&amp;RIGHT("0"&amp;SECOND($D129),2))&amp;"-"&amp;$B129)</f>
      </c>
    </row>
    <row r="130">
      <c r="D130" s="3"/>
      <c r="E130" s="4"/>
      <c r="F130" s="3"/>
      <c r="G130" s="4"/>
      <c r="H130" s="4"/>
      <c r="I130" s="4"/>
      <c r="J130" s="4"/>
      <c r="M130" s="5">
        <f>IF(OR($A130="",$E130="",$G130="",$C130=""),"",ROUND(($G130-$E130)*$C130*IF($B130="Short",-1,1),2))</f>
      </c>
      <c r="N130" s="5">
        <f>IF($M130="","",ROUND($M130-IF($H130="",0,$H130),2))</f>
      </c>
      <c r="O130" s="6">
        <f>IF(OR($N130="",$I130=""),"",IF($E130=$I130,"",ROUND($N130/(ABS($E130-$I130)*$C130),2)))</f>
      </c>
      <c r="P130" s="7">
        <f>IF($N130="","",IF($N130&gt;0,"Win",IF($N130&lt;0,"Loss","Breakeven")))</f>
      </c>
      <c r="Q130" s="7">
        <f>IF($A130="","",IF($D130="","",CHOOSE(WEEKDAY($D130),"Sun","Mon","Tue","Wed","Thu","Fri","Sat")))</f>
      </c>
      <c r="R130" s="5">
        <f>IF($N130="","",SUMIFS($N$2:$N$501,$F$2:$F$501,"&lt;="&amp;$F130))</f>
      </c>
      <c r="S130" s="5">
        <f>IF($R130="","",MAX(0,_xlfn.MAXIFS($R$2:$R$501,$F$2:$F$501,"&lt;="&amp;$F130))-$R130)</f>
      </c>
      <c r="T130" s="7">
        <f>IF($A130="","",IF(OR($F130="",$G130=""),"Open","Closed"))</f>
      </c>
      <c r="U130" s="7">
        <f>IF($A130="","",TimeZone)</f>
      </c>
      <c r="V130" s="7">
        <f>IF($A130="","",$A130&amp;"-"&amp;IF($D130="","",YEAR($D130)&amp;RIGHT("0"&amp;MONTH($D130),2)&amp;RIGHT("0"&amp;DAY($D130),2)&amp;"-"&amp;RIGHT("0"&amp;HOUR($D130),2)&amp;RIGHT("0"&amp;MINUTE($D130),2)&amp;RIGHT("0"&amp;SECOND($D130),2))&amp;"-"&amp;$B130)</f>
      </c>
    </row>
    <row r="131">
      <c r="D131" s="3"/>
      <c r="E131" s="4"/>
      <c r="F131" s="3"/>
      <c r="G131" s="4"/>
      <c r="H131" s="4"/>
      <c r="I131" s="4"/>
      <c r="J131" s="4"/>
      <c r="M131" s="5">
        <f>IF(OR($A131="",$E131="",$G131="",$C131=""),"",ROUND(($G131-$E131)*$C131*IF($B131="Short",-1,1),2))</f>
      </c>
      <c r="N131" s="5">
        <f>IF($M131="","",ROUND($M131-IF($H131="",0,$H131),2))</f>
      </c>
      <c r="O131" s="6">
        <f>IF(OR($N131="",$I131=""),"",IF($E131=$I131,"",ROUND($N131/(ABS($E131-$I131)*$C131),2)))</f>
      </c>
      <c r="P131" s="7">
        <f>IF($N131="","",IF($N131&gt;0,"Win",IF($N131&lt;0,"Loss","Breakeven")))</f>
      </c>
      <c r="Q131" s="7">
        <f>IF($A131="","",IF($D131="","",CHOOSE(WEEKDAY($D131),"Sun","Mon","Tue","Wed","Thu","Fri","Sat")))</f>
      </c>
      <c r="R131" s="5">
        <f>IF($N131="","",SUMIFS($N$2:$N$501,$F$2:$F$501,"&lt;="&amp;$F131))</f>
      </c>
      <c r="S131" s="5">
        <f>IF($R131="","",MAX(0,_xlfn.MAXIFS($R$2:$R$501,$F$2:$F$501,"&lt;="&amp;$F131))-$R131)</f>
      </c>
      <c r="T131" s="7">
        <f>IF($A131="","",IF(OR($F131="",$G131=""),"Open","Closed"))</f>
      </c>
      <c r="U131" s="7">
        <f>IF($A131="","",TimeZone)</f>
      </c>
      <c r="V131" s="7">
        <f>IF($A131="","",$A131&amp;"-"&amp;IF($D131="","",YEAR($D131)&amp;RIGHT("0"&amp;MONTH($D131),2)&amp;RIGHT("0"&amp;DAY($D131),2)&amp;"-"&amp;RIGHT("0"&amp;HOUR($D131),2)&amp;RIGHT("0"&amp;MINUTE($D131),2)&amp;RIGHT("0"&amp;SECOND($D131),2))&amp;"-"&amp;$B131)</f>
      </c>
    </row>
    <row r="132">
      <c r="D132" s="3"/>
      <c r="E132" s="4"/>
      <c r="F132" s="3"/>
      <c r="G132" s="4"/>
      <c r="H132" s="4"/>
      <c r="I132" s="4"/>
      <c r="J132" s="4"/>
      <c r="M132" s="5">
        <f>IF(OR($A132="",$E132="",$G132="",$C132=""),"",ROUND(($G132-$E132)*$C132*IF($B132="Short",-1,1),2))</f>
      </c>
      <c r="N132" s="5">
        <f>IF($M132="","",ROUND($M132-IF($H132="",0,$H132),2))</f>
      </c>
      <c r="O132" s="6">
        <f>IF(OR($N132="",$I132=""),"",IF($E132=$I132,"",ROUND($N132/(ABS($E132-$I132)*$C132),2)))</f>
      </c>
      <c r="P132" s="7">
        <f>IF($N132="","",IF($N132&gt;0,"Win",IF($N132&lt;0,"Loss","Breakeven")))</f>
      </c>
      <c r="Q132" s="7">
        <f>IF($A132="","",IF($D132="","",CHOOSE(WEEKDAY($D132),"Sun","Mon","Tue","Wed","Thu","Fri","Sat")))</f>
      </c>
      <c r="R132" s="5">
        <f>IF($N132="","",SUMIFS($N$2:$N$501,$F$2:$F$501,"&lt;="&amp;$F132))</f>
      </c>
      <c r="S132" s="5">
        <f>IF($R132="","",MAX(0,_xlfn.MAXIFS($R$2:$R$501,$F$2:$F$501,"&lt;="&amp;$F132))-$R132)</f>
      </c>
      <c r="T132" s="7">
        <f>IF($A132="","",IF(OR($F132="",$G132=""),"Open","Closed"))</f>
      </c>
      <c r="U132" s="7">
        <f>IF($A132="","",TimeZone)</f>
      </c>
      <c r="V132" s="7">
        <f>IF($A132="","",$A132&amp;"-"&amp;IF($D132="","",YEAR($D132)&amp;RIGHT("0"&amp;MONTH($D132),2)&amp;RIGHT("0"&amp;DAY($D132),2)&amp;"-"&amp;RIGHT("0"&amp;HOUR($D132),2)&amp;RIGHT("0"&amp;MINUTE($D132),2)&amp;RIGHT("0"&amp;SECOND($D132),2))&amp;"-"&amp;$B132)</f>
      </c>
    </row>
    <row r="133">
      <c r="D133" s="3"/>
      <c r="E133" s="4"/>
      <c r="F133" s="3"/>
      <c r="G133" s="4"/>
      <c r="H133" s="4"/>
      <c r="I133" s="4"/>
      <c r="J133" s="4"/>
      <c r="M133" s="5">
        <f>IF(OR($A133="",$E133="",$G133="",$C133=""),"",ROUND(($G133-$E133)*$C133*IF($B133="Short",-1,1),2))</f>
      </c>
      <c r="N133" s="5">
        <f>IF($M133="","",ROUND($M133-IF($H133="",0,$H133),2))</f>
      </c>
      <c r="O133" s="6">
        <f>IF(OR($N133="",$I133=""),"",IF($E133=$I133,"",ROUND($N133/(ABS($E133-$I133)*$C133),2)))</f>
      </c>
      <c r="P133" s="7">
        <f>IF($N133="","",IF($N133&gt;0,"Win",IF($N133&lt;0,"Loss","Breakeven")))</f>
      </c>
      <c r="Q133" s="7">
        <f>IF($A133="","",IF($D133="","",CHOOSE(WEEKDAY($D133),"Sun","Mon","Tue","Wed","Thu","Fri","Sat")))</f>
      </c>
      <c r="R133" s="5">
        <f>IF($N133="","",SUMIFS($N$2:$N$501,$F$2:$F$501,"&lt;="&amp;$F133))</f>
      </c>
      <c r="S133" s="5">
        <f>IF($R133="","",MAX(0,_xlfn.MAXIFS($R$2:$R$501,$F$2:$F$501,"&lt;="&amp;$F133))-$R133)</f>
      </c>
      <c r="T133" s="7">
        <f>IF($A133="","",IF(OR($F133="",$G133=""),"Open","Closed"))</f>
      </c>
      <c r="U133" s="7">
        <f>IF($A133="","",TimeZone)</f>
      </c>
      <c r="V133" s="7">
        <f>IF($A133="","",$A133&amp;"-"&amp;IF($D133="","",YEAR($D133)&amp;RIGHT("0"&amp;MONTH($D133),2)&amp;RIGHT("0"&amp;DAY($D133),2)&amp;"-"&amp;RIGHT("0"&amp;HOUR($D133),2)&amp;RIGHT("0"&amp;MINUTE($D133),2)&amp;RIGHT("0"&amp;SECOND($D133),2))&amp;"-"&amp;$B133)</f>
      </c>
    </row>
    <row r="134">
      <c r="D134" s="3"/>
      <c r="E134" s="4"/>
      <c r="F134" s="3"/>
      <c r="G134" s="4"/>
      <c r="H134" s="4"/>
      <c r="I134" s="4"/>
      <c r="J134" s="4"/>
      <c r="M134" s="5">
        <f>IF(OR($A134="",$E134="",$G134="",$C134=""),"",ROUND(($G134-$E134)*$C134*IF($B134="Short",-1,1),2))</f>
      </c>
      <c r="N134" s="5">
        <f>IF($M134="","",ROUND($M134-IF($H134="",0,$H134),2))</f>
      </c>
      <c r="O134" s="6">
        <f>IF(OR($N134="",$I134=""),"",IF($E134=$I134,"",ROUND($N134/(ABS($E134-$I134)*$C134),2)))</f>
      </c>
      <c r="P134" s="7">
        <f>IF($N134="","",IF($N134&gt;0,"Win",IF($N134&lt;0,"Loss","Breakeven")))</f>
      </c>
      <c r="Q134" s="7">
        <f>IF($A134="","",IF($D134="","",CHOOSE(WEEKDAY($D134),"Sun","Mon","Tue","Wed","Thu","Fri","Sat")))</f>
      </c>
      <c r="R134" s="5">
        <f>IF($N134="","",SUMIFS($N$2:$N$501,$F$2:$F$501,"&lt;="&amp;$F134))</f>
      </c>
      <c r="S134" s="5">
        <f>IF($R134="","",MAX(0,_xlfn.MAXIFS($R$2:$R$501,$F$2:$F$501,"&lt;="&amp;$F134))-$R134)</f>
      </c>
      <c r="T134" s="7">
        <f>IF($A134="","",IF(OR($F134="",$G134=""),"Open","Closed"))</f>
      </c>
      <c r="U134" s="7">
        <f>IF($A134="","",TimeZone)</f>
      </c>
      <c r="V134" s="7">
        <f>IF($A134="","",$A134&amp;"-"&amp;IF($D134="","",YEAR($D134)&amp;RIGHT("0"&amp;MONTH($D134),2)&amp;RIGHT("0"&amp;DAY($D134),2)&amp;"-"&amp;RIGHT("0"&amp;HOUR($D134),2)&amp;RIGHT("0"&amp;MINUTE($D134),2)&amp;RIGHT("0"&amp;SECOND($D134),2))&amp;"-"&amp;$B134)</f>
      </c>
    </row>
    <row r="135">
      <c r="D135" s="3"/>
      <c r="E135" s="4"/>
      <c r="F135" s="3"/>
      <c r="G135" s="4"/>
      <c r="H135" s="4"/>
      <c r="I135" s="4"/>
      <c r="J135" s="4"/>
      <c r="M135" s="5">
        <f>IF(OR($A135="",$E135="",$G135="",$C135=""),"",ROUND(($G135-$E135)*$C135*IF($B135="Short",-1,1),2))</f>
      </c>
      <c r="N135" s="5">
        <f>IF($M135="","",ROUND($M135-IF($H135="",0,$H135),2))</f>
      </c>
      <c r="O135" s="6">
        <f>IF(OR($N135="",$I135=""),"",IF($E135=$I135,"",ROUND($N135/(ABS($E135-$I135)*$C135),2)))</f>
      </c>
      <c r="P135" s="7">
        <f>IF($N135="","",IF($N135&gt;0,"Win",IF($N135&lt;0,"Loss","Breakeven")))</f>
      </c>
      <c r="Q135" s="7">
        <f>IF($A135="","",IF($D135="","",CHOOSE(WEEKDAY($D135),"Sun","Mon","Tue","Wed","Thu","Fri","Sat")))</f>
      </c>
      <c r="R135" s="5">
        <f>IF($N135="","",SUMIFS($N$2:$N$501,$F$2:$F$501,"&lt;="&amp;$F135))</f>
      </c>
      <c r="S135" s="5">
        <f>IF($R135="","",MAX(0,_xlfn.MAXIFS($R$2:$R$501,$F$2:$F$501,"&lt;="&amp;$F135))-$R135)</f>
      </c>
      <c r="T135" s="7">
        <f>IF($A135="","",IF(OR($F135="",$G135=""),"Open","Closed"))</f>
      </c>
      <c r="U135" s="7">
        <f>IF($A135="","",TimeZone)</f>
      </c>
      <c r="V135" s="7">
        <f>IF($A135="","",$A135&amp;"-"&amp;IF($D135="","",YEAR($D135)&amp;RIGHT("0"&amp;MONTH($D135),2)&amp;RIGHT("0"&amp;DAY($D135),2)&amp;"-"&amp;RIGHT("0"&amp;HOUR($D135),2)&amp;RIGHT("0"&amp;MINUTE($D135),2)&amp;RIGHT("0"&amp;SECOND($D135),2))&amp;"-"&amp;$B135)</f>
      </c>
    </row>
    <row r="136">
      <c r="D136" s="3"/>
      <c r="E136" s="4"/>
      <c r="F136" s="3"/>
      <c r="G136" s="4"/>
      <c r="H136" s="4"/>
      <c r="I136" s="4"/>
      <c r="J136" s="4"/>
      <c r="M136" s="5">
        <f>IF(OR($A136="",$E136="",$G136="",$C136=""),"",ROUND(($G136-$E136)*$C136*IF($B136="Short",-1,1),2))</f>
      </c>
      <c r="N136" s="5">
        <f>IF($M136="","",ROUND($M136-IF($H136="",0,$H136),2))</f>
      </c>
      <c r="O136" s="6">
        <f>IF(OR($N136="",$I136=""),"",IF($E136=$I136,"",ROUND($N136/(ABS($E136-$I136)*$C136),2)))</f>
      </c>
      <c r="P136" s="7">
        <f>IF($N136="","",IF($N136&gt;0,"Win",IF($N136&lt;0,"Loss","Breakeven")))</f>
      </c>
      <c r="Q136" s="7">
        <f>IF($A136="","",IF($D136="","",CHOOSE(WEEKDAY($D136),"Sun","Mon","Tue","Wed","Thu","Fri","Sat")))</f>
      </c>
      <c r="R136" s="5">
        <f>IF($N136="","",SUMIFS($N$2:$N$501,$F$2:$F$501,"&lt;="&amp;$F136))</f>
      </c>
      <c r="S136" s="5">
        <f>IF($R136="","",MAX(0,_xlfn.MAXIFS($R$2:$R$501,$F$2:$F$501,"&lt;="&amp;$F136))-$R136)</f>
      </c>
      <c r="T136" s="7">
        <f>IF($A136="","",IF(OR($F136="",$G136=""),"Open","Closed"))</f>
      </c>
      <c r="U136" s="7">
        <f>IF($A136="","",TimeZone)</f>
      </c>
      <c r="V136" s="7">
        <f>IF($A136="","",$A136&amp;"-"&amp;IF($D136="","",YEAR($D136)&amp;RIGHT("0"&amp;MONTH($D136),2)&amp;RIGHT("0"&amp;DAY($D136),2)&amp;"-"&amp;RIGHT("0"&amp;HOUR($D136),2)&amp;RIGHT("0"&amp;MINUTE($D136),2)&amp;RIGHT("0"&amp;SECOND($D136),2))&amp;"-"&amp;$B136)</f>
      </c>
    </row>
    <row r="137">
      <c r="D137" s="3"/>
      <c r="E137" s="4"/>
      <c r="F137" s="3"/>
      <c r="G137" s="4"/>
      <c r="H137" s="4"/>
      <c r="I137" s="4"/>
      <c r="J137" s="4"/>
      <c r="M137" s="5">
        <f>IF(OR($A137="",$E137="",$G137="",$C137=""),"",ROUND(($G137-$E137)*$C137*IF($B137="Short",-1,1),2))</f>
      </c>
      <c r="N137" s="5">
        <f>IF($M137="","",ROUND($M137-IF($H137="",0,$H137),2))</f>
      </c>
      <c r="O137" s="6">
        <f>IF(OR($N137="",$I137=""),"",IF($E137=$I137,"",ROUND($N137/(ABS($E137-$I137)*$C137),2)))</f>
      </c>
      <c r="P137" s="7">
        <f>IF($N137="","",IF($N137&gt;0,"Win",IF($N137&lt;0,"Loss","Breakeven")))</f>
      </c>
      <c r="Q137" s="7">
        <f>IF($A137="","",IF($D137="","",CHOOSE(WEEKDAY($D137),"Sun","Mon","Tue","Wed","Thu","Fri","Sat")))</f>
      </c>
      <c r="R137" s="5">
        <f>IF($N137="","",SUMIFS($N$2:$N$501,$F$2:$F$501,"&lt;="&amp;$F137))</f>
      </c>
      <c r="S137" s="5">
        <f>IF($R137="","",MAX(0,_xlfn.MAXIFS($R$2:$R$501,$F$2:$F$501,"&lt;="&amp;$F137))-$R137)</f>
      </c>
      <c r="T137" s="7">
        <f>IF($A137="","",IF(OR($F137="",$G137=""),"Open","Closed"))</f>
      </c>
      <c r="U137" s="7">
        <f>IF($A137="","",TimeZone)</f>
      </c>
      <c r="V137" s="7">
        <f>IF($A137="","",$A137&amp;"-"&amp;IF($D137="","",YEAR($D137)&amp;RIGHT("0"&amp;MONTH($D137),2)&amp;RIGHT("0"&amp;DAY($D137),2)&amp;"-"&amp;RIGHT("0"&amp;HOUR($D137),2)&amp;RIGHT("0"&amp;MINUTE($D137),2)&amp;RIGHT("0"&amp;SECOND($D137),2))&amp;"-"&amp;$B137)</f>
      </c>
    </row>
    <row r="138">
      <c r="D138" s="3"/>
      <c r="E138" s="4"/>
      <c r="F138" s="3"/>
      <c r="G138" s="4"/>
      <c r="H138" s="4"/>
      <c r="I138" s="4"/>
      <c r="J138" s="4"/>
      <c r="M138" s="5">
        <f>IF(OR($A138="",$E138="",$G138="",$C138=""),"",ROUND(($G138-$E138)*$C138*IF($B138="Short",-1,1),2))</f>
      </c>
      <c r="N138" s="5">
        <f>IF($M138="","",ROUND($M138-IF($H138="",0,$H138),2))</f>
      </c>
      <c r="O138" s="6">
        <f>IF(OR($N138="",$I138=""),"",IF($E138=$I138,"",ROUND($N138/(ABS($E138-$I138)*$C138),2)))</f>
      </c>
      <c r="P138" s="7">
        <f>IF($N138="","",IF($N138&gt;0,"Win",IF($N138&lt;0,"Loss","Breakeven")))</f>
      </c>
      <c r="Q138" s="7">
        <f>IF($A138="","",IF($D138="","",CHOOSE(WEEKDAY($D138),"Sun","Mon","Tue","Wed","Thu","Fri","Sat")))</f>
      </c>
      <c r="R138" s="5">
        <f>IF($N138="","",SUMIFS($N$2:$N$501,$F$2:$F$501,"&lt;="&amp;$F138))</f>
      </c>
      <c r="S138" s="5">
        <f>IF($R138="","",MAX(0,_xlfn.MAXIFS($R$2:$R$501,$F$2:$F$501,"&lt;="&amp;$F138))-$R138)</f>
      </c>
      <c r="T138" s="7">
        <f>IF($A138="","",IF(OR($F138="",$G138=""),"Open","Closed"))</f>
      </c>
      <c r="U138" s="7">
        <f>IF($A138="","",TimeZone)</f>
      </c>
      <c r="V138" s="7">
        <f>IF($A138="","",$A138&amp;"-"&amp;IF($D138="","",YEAR($D138)&amp;RIGHT("0"&amp;MONTH($D138),2)&amp;RIGHT("0"&amp;DAY($D138),2)&amp;"-"&amp;RIGHT("0"&amp;HOUR($D138),2)&amp;RIGHT("0"&amp;MINUTE($D138),2)&amp;RIGHT("0"&amp;SECOND($D138),2))&amp;"-"&amp;$B138)</f>
      </c>
    </row>
    <row r="139">
      <c r="D139" s="3"/>
      <c r="E139" s="4"/>
      <c r="F139" s="3"/>
      <c r="G139" s="4"/>
      <c r="H139" s="4"/>
      <c r="I139" s="4"/>
      <c r="J139" s="4"/>
      <c r="M139" s="5">
        <f>IF(OR($A139="",$E139="",$G139="",$C139=""),"",ROUND(($G139-$E139)*$C139*IF($B139="Short",-1,1),2))</f>
      </c>
      <c r="N139" s="5">
        <f>IF($M139="","",ROUND($M139-IF($H139="",0,$H139),2))</f>
      </c>
      <c r="O139" s="6">
        <f>IF(OR($N139="",$I139=""),"",IF($E139=$I139,"",ROUND($N139/(ABS($E139-$I139)*$C139),2)))</f>
      </c>
      <c r="P139" s="7">
        <f>IF($N139="","",IF($N139&gt;0,"Win",IF($N139&lt;0,"Loss","Breakeven")))</f>
      </c>
      <c r="Q139" s="7">
        <f>IF($A139="","",IF($D139="","",CHOOSE(WEEKDAY($D139),"Sun","Mon","Tue","Wed","Thu","Fri","Sat")))</f>
      </c>
      <c r="R139" s="5">
        <f>IF($N139="","",SUMIFS($N$2:$N$501,$F$2:$F$501,"&lt;="&amp;$F139))</f>
      </c>
      <c r="S139" s="5">
        <f>IF($R139="","",MAX(0,_xlfn.MAXIFS($R$2:$R$501,$F$2:$F$501,"&lt;="&amp;$F139))-$R139)</f>
      </c>
      <c r="T139" s="7">
        <f>IF($A139="","",IF(OR($F139="",$G139=""),"Open","Closed"))</f>
      </c>
      <c r="U139" s="7">
        <f>IF($A139="","",TimeZone)</f>
      </c>
      <c r="V139" s="7">
        <f>IF($A139="","",$A139&amp;"-"&amp;IF($D139="","",YEAR($D139)&amp;RIGHT("0"&amp;MONTH($D139),2)&amp;RIGHT("0"&amp;DAY($D139),2)&amp;"-"&amp;RIGHT("0"&amp;HOUR($D139),2)&amp;RIGHT("0"&amp;MINUTE($D139),2)&amp;RIGHT("0"&amp;SECOND($D139),2))&amp;"-"&amp;$B139)</f>
      </c>
    </row>
    <row r="140">
      <c r="D140" s="3"/>
      <c r="E140" s="4"/>
      <c r="F140" s="3"/>
      <c r="G140" s="4"/>
      <c r="H140" s="4"/>
      <c r="I140" s="4"/>
      <c r="J140" s="4"/>
      <c r="M140" s="5">
        <f>IF(OR($A140="",$E140="",$G140="",$C140=""),"",ROUND(($G140-$E140)*$C140*IF($B140="Short",-1,1),2))</f>
      </c>
      <c r="N140" s="5">
        <f>IF($M140="","",ROUND($M140-IF($H140="",0,$H140),2))</f>
      </c>
      <c r="O140" s="6">
        <f>IF(OR($N140="",$I140=""),"",IF($E140=$I140,"",ROUND($N140/(ABS($E140-$I140)*$C140),2)))</f>
      </c>
      <c r="P140" s="7">
        <f>IF($N140="","",IF($N140&gt;0,"Win",IF($N140&lt;0,"Loss","Breakeven")))</f>
      </c>
      <c r="Q140" s="7">
        <f>IF($A140="","",IF($D140="","",CHOOSE(WEEKDAY($D140),"Sun","Mon","Tue","Wed","Thu","Fri","Sat")))</f>
      </c>
      <c r="R140" s="5">
        <f>IF($N140="","",SUMIFS($N$2:$N$501,$F$2:$F$501,"&lt;="&amp;$F140))</f>
      </c>
      <c r="S140" s="5">
        <f>IF($R140="","",MAX(0,_xlfn.MAXIFS($R$2:$R$501,$F$2:$F$501,"&lt;="&amp;$F140))-$R140)</f>
      </c>
      <c r="T140" s="7">
        <f>IF($A140="","",IF(OR($F140="",$G140=""),"Open","Closed"))</f>
      </c>
      <c r="U140" s="7">
        <f>IF($A140="","",TimeZone)</f>
      </c>
      <c r="V140" s="7">
        <f>IF($A140="","",$A140&amp;"-"&amp;IF($D140="","",YEAR($D140)&amp;RIGHT("0"&amp;MONTH($D140),2)&amp;RIGHT("0"&amp;DAY($D140),2)&amp;"-"&amp;RIGHT("0"&amp;HOUR($D140),2)&amp;RIGHT("0"&amp;MINUTE($D140),2)&amp;RIGHT("0"&amp;SECOND($D140),2))&amp;"-"&amp;$B140)</f>
      </c>
    </row>
    <row r="141">
      <c r="D141" s="3"/>
      <c r="E141" s="4"/>
      <c r="F141" s="3"/>
      <c r="G141" s="4"/>
      <c r="H141" s="4"/>
      <c r="I141" s="4"/>
      <c r="J141" s="4"/>
      <c r="M141" s="5">
        <f>IF(OR($A141="",$E141="",$G141="",$C141=""),"",ROUND(($G141-$E141)*$C141*IF($B141="Short",-1,1),2))</f>
      </c>
      <c r="N141" s="5">
        <f>IF($M141="","",ROUND($M141-IF($H141="",0,$H141),2))</f>
      </c>
      <c r="O141" s="6">
        <f>IF(OR($N141="",$I141=""),"",IF($E141=$I141,"",ROUND($N141/(ABS($E141-$I141)*$C141),2)))</f>
      </c>
      <c r="P141" s="7">
        <f>IF($N141="","",IF($N141&gt;0,"Win",IF($N141&lt;0,"Loss","Breakeven")))</f>
      </c>
      <c r="Q141" s="7">
        <f>IF($A141="","",IF($D141="","",CHOOSE(WEEKDAY($D141),"Sun","Mon","Tue","Wed","Thu","Fri","Sat")))</f>
      </c>
      <c r="R141" s="5">
        <f>IF($N141="","",SUMIFS($N$2:$N$501,$F$2:$F$501,"&lt;="&amp;$F141))</f>
      </c>
      <c r="S141" s="5">
        <f>IF($R141="","",MAX(0,_xlfn.MAXIFS($R$2:$R$501,$F$2:$F$501,"&lt;="&amp;$F141))-$R141)</f>
      </c>
      <c r="T141" s="7">
        <f>IF($A141="","",IF(OR($F141="",$G141=""),"Open","Closed"))</f>
      </c>
      <c r="U141" s="7">
        <f>IF($A141="","",TimeZone)</f>
      </c>
      <c r="V141" s="7">
        <f>IF($A141="","",$A141&amp;"-"&amp;IF($D141="","",YEAR($D141)&amp;RIGHT("0"&amp;MONTH($D141),2)&amp;RIGHT("0"&amp;DAY($D141),2)&amp;"-"&amp;RIGHT("0"&amp;HOUR($D141),2)&amp;RIGHT("0"&amp;MINUTE($D141),2)&amp;RIGHT("0"&amp;SECOND($D141),2))&amp;"-"&amp;$B141)</f>
      </c>
    </row>
    <row r="142">
      <c r="D142" s="3"/>
      <c r="E142" s="4"/>
      <c r="F142" s="3"/>
      <c r="G142" s="4"/>
      <c r="H142" s="4"/>
      <c r="I142" s="4"/>
      <c r="J142" s="4"/>
      <c r="M142" s="5">
        <f>IF(OR($A142="",$E142="",$G142="",$C142=""),"",ROUND(($G142-$E142)*$C142*IF($B142="Short",-1,1),2))</f>
      </c>
      <c r="N142" s="5">
        <f>IF($M142="","",ROUND($M142-IF($H142="",0,$H142),2))</f>
      </c>
      <c r="O142" s="6">
        <f>IF(OR($N142="",$I142=""),"",IF($E142=$I142,"",ROUND($N142/(ABS($E142-$I142)*$C142),2)))</f>
      </c>
      <c r="P142" s="7">
        <f>IF($N142="","",IF($N142&gt;0,"Win",IF($N142&lt;0,"Loss","Breakeven")))</f>
      </c>
      <c r="Q142" s="7">
        <f>IF($A142="","",IF($D142="","",CHOOSE(WEEKDAY($D142),"Sun","Mon","Tue","Wed","Thu","Fri","Sat")))</f>
      </c>
      <c r="R142" s="5">
        <f>IF($N142="","",SUMIFS($N$2:$N$501,$F$2:$F$501,"&lt;="&amp;$F142))</f>
      </c>
      <c r="S142" s="5">
        <f>IF($R142="","",MAX(0,_xlfn.MAXIFS($R$2:$R$501,$F$2:$F$501,"&lt;="&amp;$F142))-$R142)</f>
      </c>
      <c r="T142" s="7">
        <f>IF($A142="","",IF(OR($F142="",$G142=""),"Open","Closed"))</f>
      </c>
      <c r="U142" s="7">
        <f>IF($A142="","",TimeZone)</f>
      </c>
      <c r="V142" s="7">
        <f>IF($A142="","",$A142&amp;"-"&amp;IF($D142="","",YEAR($D142)&amp;RIGHT("0"&amp;MONTH($D142),2)&amp;RIGHT("0"&amp;DAY($D142),2)&amp;"-"&amp;RIGHT("0"&amp;HOUR($D142),2)&amp;RIGHT("0"&amp;MINUTE($D142),2)&amp;RIGHT("0"&amp;SECOND($D142),2))&amp;"-"&amp;$B142)</f>
      </c>
    </row>
    <row r="143">
      <c r="D143" s="3"/>
      <c r="E143" s="4"/>
      <c r="F143" s="3"/>
      <c r="G143" s="4"/>
      <c r="H143" s="4"/>
      <c r="I143" s="4"/>
      <c r="J143" s="4"/>
      <c r="M143" s="5">
        <f>IF(OR($A143="",$E143="",$G143="",$C143=""),"",ROUND(($G143-$E143)*$C143*IF($B143="Short",-1,1),2))</f>
      </c>
      <c r="N143" s="5">
        <f>IF($M143="","",ROUND($M143-IF($H143="",0,$H143),2))</f>
      </c>
      <c r="O143" s="6">
        <f>IF(OR($N143="",$I143=""),"",IF($E143=$I143,"",ROUND($N143/(ABS($E143-$I143)*$C143),2)))</f>
      </c>
      <c r="P143" s="7">
        <f>IF($N143="","",IF($N143&gt;0,"Win",IF($N143&lt;0,"Loss","Breakeven")))</f>
      </c>
      <c r="Q143" s="7">
        <f>IF($A143="","",IF($D143="","",CHOOSE(WEEKDAY($D143),"Sun","Mon","Tue","Wed","Thu","Fri","Sat")))</f>
      </c>
      <c r="R143" s="5">
        <f>IF($N143="","",SUMIFS($N$2:$N$501,$F$2:$F$501,"&lt;="&amp;$F143))</f>
      </c>
      <c r="S143" s="5">
        <f>IF($R143="","",MAX(0,_xlfn.MAXIFS($R$2:$R$501,$F$2:$F$501,"&lt;="&amp;$F143))-$R143)</f>
      </c>
      <c r="T143" s="7">
        <f>IF($A143="","",IF(OR($F143="",$G143=""),"Open","Closed"))</f>
      </c>
      <c r="U143" s="7">
        <f>IF($A143="","",TimeZone)</f>
      </c>
      <c r="V143" s="7">
        <f>IF($A143="","",$A143&amp;"-"&amp;IF($D143="","",YEAR($D143)&amp;RIGHT("0"&amp;MONTH($D143),2)&amp;RIGHT("0"&amp;DAY($D143),2)&amp;"-"&amp;RIGHT("0"&amp;HOUR($D143),2)&amp;RIGHT("0"&amp;MINUTE($D143),2)&amp;RIGHT("0"&amp;SECOND($D143),2))&amp;"-"&amp;$B143)</f>
      </c>
    </row>
    <row r="144">
      <c r="D144" s="3"/>
      <c r="E144" s="4"/>
      <c r="F144" s="3"/>
      <c r="G144" s="4"/>
      <c r="H144" s="4"/>
      <c r="I144" s="4"/>
      <c r="J144" s="4"/>
      <c r="M144" s="5">
        <f>IF(OR($A144="",$E144="",$G144="",$C144=""),"",ROUND(($G144-$E144)*$C144*IF($B144="Short",-1,1),2))</f>
      </c>
      <c r="N144" s="5">
        <f>IF($M144="","",ROUND($M144-IF($H144="",0,$H144),2))</f>
      </c>
      <c r="O144" s="6">
        <f>IF(OR($N144="",$I144=""),"",IF($E144=$I144,"",ROUND($N144/(ABS($E144-$I144)*$C144),2)))</f>
      </c>
      <c r="P144" s="7">
        <f>IF($N144="","",IF($N144&gt;0,"Win",IF($N144&lt;0,"Loss","Breakeven")))</f>
      </c>
      <c r="Q144" s="7">
        <f>IF($A144="","",IF($D144="","",CHOOSE(WEEKDAY($D144),"Sun","Mon","Tue","Wed","Thu","Fri","Sat")))</f>
      </c>
      <c r="R144" s="5">
        <f>IF($N144="","",SUMIFS($N$2:$N$501,$F$2:$F$501,"&lt;="&amp;$F144))</f>
      </c>
      <c r="S144" s="5">
        <f>IF($R144="","",MAX(0,_xlfn.MAXIFS($R$2:$R$501,$F$2:$F$501,"&lt;="&amp;$F144))-$R144)</f>
      </c>
      <c r="T144" s="7">
        <f>IF($A144="","",IF(OR($F144="",$G144=""),"Open","Closed"))</f>
      </c>
      <c r="U144" s="7">
        <f>IF($A144="","",TimeZone)</f>
      </c>
      <c r="V144" s="7">
        <f>IF($A144="","",$A144&amp;"-"&amp;IF($D144="","",YEAR($D144)&amp;RIGHT("0"&amp;MONTH($D144),2)&amp;RIGHT("0"&amp;DAY($D144),2)&amp;"-"&amp;RIGHT("0"&amp;HOUR($D144),2)&amp;RIGHT("0"&amp;MINUTE($D144),2)&amp;RIGHT("0"&amp;SECOND($D144),2))&amp;"-"&amp;$B144)</f>
      </c>
    </row>
    <row r="145">
      <c r="D145" s="3"/>
      <c r="E145" s="4"/>
      <c r="F145" s="3"/>
      <c r="G145" s="4"/>
      <c r="H145" s="4"/>
      <c r="I145" s="4"/>
      <c r="J145" s="4"/>
      <c r="M145" s="5">
        <f>IF(OR($A145="",$E145="",$G145="",$C145=""),"",ROUND(($G145-$E145)*$C145*IF($B145="Short",-1,1),2))</f>
      </c>
      <c r="N145" s="5">
        <f>IF($M145="","",ROUND($M145-IF($H145="",0,$H145),2))</f>
      </c>
      <c r="O145" s="6">
        <f>IF(OR($N145="",$I145=""),"",IF($E145=$I145,"",ROUND($N145/(ABS($E145-$I145)*$C145),2)))</f>
      </c>
      <c r="P145" s="7">
        <f>IF($N145="","",IF($N145&gt;0,"Win",IF($N145&lt;0,"Loss","Breakeven")))</f>
      </c>
      <c r="Q145" s="7">
        <f>IF($A145="","",IF($D145="","",CHOOSE(WEEKDAY($D145),"Sun","Mon","Tue","Wed","Thu","Fri","Sat")))</f>
      </c>
      <c r="R145" s="5">
        <f>IF($N145="","",SUMIFS($N$2:$N$501,$F$2:$F$501,"&lt;="&amp;$F145))</f>
      </c>
      <c r="S145" s="5">
        <f>IF($R145="","",MAX(0,_xlfn.MAXIFS($R$2:$R$501,$F$2:$F$501,"&lt;="&amp;$F145))-$R145)</f>
      </c>
      <c r="T145" s="7">
        <f>IF($A145="","",IF(OR($F145="",$G145=""),"Open","Closed"))</f>
      </c>
      <c r="U145" s="7">
        <f>IF($A145="","",TimeZone)</f>
      </c>
      <c r="V145" s="7">
        <f>IF($A145="","",$A145&amp;"-"&amp;IF($D145="","",YEAR($D145)&amp;RIGHT("0"&amp;MONTH($D145),2)&amp;RIGHT("0"&amp;DAY($D145),2)&amp;"-"&amp;RIGHT("0"&amp;HOUR($D145),2)&amp;RIGHT("0"&amp;MINUTE($D145),2)&amp;RIGHT("0"&amp;SECOND($D145),2))&amp;"-"&amp;$B145)</f>
      </c>
    </row>
    <row r="146">
      <c r="D146" s="3"/>
      <c r="E146" s="4"/>
      <c r="F146" s="3"/>
      <c r="G146" s="4"/>
      <c r="H146" s="4"/>
      <c r="I146" s="4"/>
      <c r="J146" s="4"/>
      <c r="M146" s="5">
        <f>IF(OR($A146="",$E146="",$G146="",$C146=""),"",ROUND(($G146-$E146)*$C146*IF($B146="Short",-1,1),2))</f>
      </c>
      <c r="N146" s="5">
        <f>IF($M146="","",ROUND($M146-IF($H146="",0,$H146),2))</f>
      </c>
      <c r="O146" s="6">
        <f>IF(OR($N146="",$I146=""),"",IF($E146=$I146,"",ROUND($N146/(ABS($E146-$I146)*$C146),2)))</f>
      </c>
      <c r="P146" s="7">
        <f>IF($N146="","",IF($N146&gt;0,"Win",IF($N146&lt;0,"Loss","Breakeven")))</f>
      </c>
      <c r="Q146" s="7">
        <f>IF($A146="","",IF($D146="","",CHOOSE(WEEKDAY($D146),"Sun","Mon","Tue","Wed","Thu","Fri","Sat")))</f>
      </c>
      <c r="R146" s="5">
        <f>IF($N146="","",SUMIFS($N$2:$N$501,$F$2:$F$501,"&lt;="&amp;$F146))</f>
      </c>
      <c r="S146" s="5">
        <f>IF($R146="","",MAX(0,_xlfn.MAXIFS($R$2:$R$501,$F$2:$F$501,"&lt;="&amp;$F146))-$R146)</f>
      </c>
      <c r="T146" s="7">
        <f>IF($A146="","",IF(OR($F146="",$G146=""),"Open","Closed"))</f>
      </c>
      <c r="U146" s="7">
        <f>IF($A146="","",TimeZone)</f>
      </c>
      <c r="V146" s="7">
        <f>IF($A146="","",$A146&amp;"-"&amp;IF($D146="","",YEAR($D146)&amp;RIGHT("0"&amp;MONTH($D146),2)&amp;RIGHT("0"&amp;DAY($D146),2)&amp;"-"&amp;RIGHT("0"&amp;HOUR($D146),2)&amp;RIGHT("0"&amp;MINUTE($D146),2)&amp;RIGHT("0"&amp;SECOND($D146),2))&amp;"-"&amp;$B146)</f>
      </c>
    </row>
    <row r="147">
      <c r="D147" s="3"/>
      <c r="E147" s="4"/>
      <c r="F147" s="3"/>
      <c r="G147" s="4"/>
      <c r="H147" s="4"/>
      <c r="I147" s="4"/>
      <c r="J147" s="4"/>
      <c r="M147" s="5">
        <f>IF(OR($A147="",$E147="",$G147="",$C147=""),"",ROUND(($G147-$E147)*$C147*IF($B147="Short",-1,1),2))</f>
      </c>
      <c r="N147" s="5">
        <f>IF($M147="","",ROUND($M147-IF($H147="",0,$H147),2))</f>
      </c>
      <c r="O147" s="6">
        <f>IF(OR($N147="",$I147=""),"",IF($E147=$I147,"",ROUND($N147/(ABS($E147-$I147)*$C147),2)))</f>
      </c>
      <c r="P147" s="7">
        <f>IF($N147="","",IF($N147&gt;0,"Win",IF($N147&lt;0,"Loss","Breakeven")))</f>
      </c>
      <c r="Q147" s="7">
        <f>IF($A147="","",IF($D147="","",CHOOSE(WEEKDAY($D147),"Sun","Mon","Tue","Wed","Thu","Fri","Sat")))</f>
      </c>
      <c r="R147" s="5">
        <f>IF($N147="","",SUMIFS($N$2:$N$501,$F$2:$F$501,"&lt;="&amp;$F147))</f>
      </c>
      <c r="S147" s="5">
        <f>IF($R147="","",MAX(0,_xlfn.MAXIFS($R$2:$R$501,$F$2:$F$501,"&lt;="&amp;$F147))-$R147)</f>
      </c>
      <c r="T147" s="7">
        <f>IF($A147="","",IF(OR($F147="",$G147=""),"Open","Closed"))</f>
      </c>
      <c r="U147" s="7">
        <f>IF($A147="","",TimeZone)</f>
      </c>
      <c r="V147" s="7">
        <f>IF($A147="","",$A147&amp;"-"&amp;IF($D147="","",YEAR($D147)&amp;RIGHT("0"&amp;MONTH($D147),2)&amp;RIGHT("0"&amp;DAY($D147),2)&amp;"-"&amp;RIGHT("0"&amp;HOUR($D147),2)&amp;RIGHT("0"&amp;MINUTE($D147),2)&amp;RIGHT("0"&amp;SECOND($D147),2))&amp;"-"&amp;$B147)</f>
      </c>
    </row>
    <row r="148">
      <c r="D148" s="3"/>
      <c r="E148" s="4"/>
      <c r="F148" s="3"/>
      <c r="G148" s="4"/>
      <c r="H148" s="4"/>
      <c r="I148" s="4"/>
      <c r="J148" s="4"/>
      <c r="M148" s="5">
        <f>IF(OR($A148="",$E148="",$G148="",$C148=""),"",ROUND(($G148-$E148)*$C148*IF($B148="Short",-1,1),2))</f>
      </c>
      <c r="N148" s="5">
        <f>IF($M148="","",ROUND($M148-IF($H148="",0,$H148),2))</f>
      </c>
      <c r="O148" s="6">
        <f>IF(OR($N148="",$I148=""),"",IF($E148=$I148,"",ROUND($N148/(ABS($E148-$I148)*$C148),2)))</f>
      </c>
      <c r="P148" s="7">
        <f>IF($N148="","",IF($N148&gt;0,"Win",IF($N148&lt;0,"Loss","Breakeven")))</f>
      </c>
      <c r="Q148" s="7">
        <f>IF($A148="","",IF($D148="","",CHOOSE(WEEKDAY($D148),"Sun","Mon","Tue","Wed","Thu","Fri","Sat")))</f>
      </c>
      <c r="R148" s="5">
        <f>IF($N148="","",SUMIFS($N$2:$N$501,$F$2:$F$501,"&lt;="&amp;$F148))</f>
      </c>
      <c r="S148" s="5">
        <f>IF($R148="","",MAX(0,_xlfn.MAXIFS($R$2:$R$501,$F$2:$F$501,"&lt;="&amp;$F148))-$R148)</f>
      </c>
      <c r="T148" s="7">
        <f>IF($A148="","",IF(OR($F148="",$G148=""),"Open","Closed"))</f>
      </c>
      <c r="U148" s="7">
        <f>IF($A148="","",TimeZone)</f>
      </c>
      <c r="V148" s="7">
        <f>IF($A148="","",$A148&amp;"-"&amp;IF($D148="","",YEAR($D148)&amp;RIGHT("0"&amp;MONTH($D148),2)&amp;RIGHT("0"&amp;DAY($D148),2)&amp;"-"&amp;RIGHT("0"&amp;HOUR($D148),2)&amp;RIGHT("0"&amp;MINUTE($D148),2)&amp;RIGHT("0"&amp;SECOND($D148),2))&amp;"-"&amp;$B148)</f>
      </c>
    </row>
    <row r="149">
      <c r="D149" s="3"/>
      <c r="E149" s="4"/>
      <c r="F149" s="3"/>
      <c r="G149" s="4"/>
      <c r="H149" s="4"/>
      <c r="I149" s="4"/>
      <c r="J149" s="4"/>
      <c r="M149" s="5">
        <f>IF(OR($A149="",$E149="",$G149="",$C149=""),"",ROUND(($G149-$E149)*$C149*IF($B149="Short",-1,1),2))</f>
      </c>
      <c r="N149" s="5">
        <f>IF($M149="","",ROUND($M149-IF($H149="",0,$H149),2))</f>
      </c>
      <c r="O149" s="6">
        <f>IF(OR($N149="",$I149=""),"",IF($E149=$I149,"",ROUND($N149/(ABS($E149-$I149)*$C149),2)))</f>
      </c>
      <c r="P149" s="7">
        <f>IF($N149="","",IF($N149&gt;0,"Win",IF($N149&lt;0,"Loss","Breakeven")))</f>
      </c>
      <c r="Q149" s="7">
        <f>IF($A149="","",IF($D149="","",CHOOSE(WEEKDAY($D149),"Sun","Mon","Tue","Wed","Thu","Fri","Sat")))</f>
      </c>
      <c r="R149" s="5">
        <f>IF($N149="","",SUMIFS($N$2:$N$501,$F$2:$F$501,"&lt;="&amp;$F149))</f>
      </c>
      <c r="S149" s="5">
        <f>IF($R149="","",MAX(0,_xlfn.MAXIFS($R$2:$R$501,$F$2:$F$501,"&lt;="&amp;$F149))-$R149)</f>
      </c>
      <c r="T149" s="7">
        <f>IF($A149="","",IF(OR($F149="",$G149=""),"Open","Closed"))</f>
      </c>
      <c r="U149" s="7">
        <f>IF($A149="","",TimeZone)</f>
      </c>
      <c r="V149" s="7">
        <f>IF($A149="","",$A149&amp;"-"&amp;IF($D149="","",YEAR($D149)&amp;RIGHT("0"&amp;MONTH($D149),2)&amp;RIGHT("0"&amp;DAY($D149),2)&amp;"-"&amp;RIGHT("0"&amp;HOUR($D149),2)&amp;RIGHT("0"&amp;MINUTE($D149),2)&amp;RIGHT("0"&amp;SECOND($D149),2))&amp;"-"&amp;$B149)</f>
      </c>
    </row>
    <row r="150">
      <c r="D150" s="3"/>
      <c r="E150" s="4"/>
      <c r="F150" s="3"/>
      <c r="G150" s="4"/>
      <c r="H150" s="4"/>
      <c r="I150" s="4"/>
      <c r="J150" s="4"/>
      <c r="M150" s="5">
        <f>IF(OR($A150="",$E150="",$G150="",$C150=""),"",ROUND(($G150-$E150)*$C150*IF($B150="Short",-1,1),2))</f>
      </c>
      <c r="N150" s="5">
        <f>IF($M150="","",ROUND($M150-IF($H150="",0,$H150),2))</f>
      </c>
      <c r="O150" s="6">
        <f>IF(OR($N150="",$I150=""),"",IF($E150=$I150,"",ROUND($N150/(ABS($E150-$I150)*$C150),2)))</f>
      </c>
      <c r="P150" s="7">
        <f>IF($N150="","",IF($N150&gt;0,"Win",IF($N150&lt;0,"Loss","Breakeven")))</f>
      </c>
      <c r="Q150" s="7">
        <f>IF($A150="","",IF($D150="","",CHOOSE(WEEKDAY($D150),"Sun","Mon","Tue","Wed","Thu","Fri","Sat")))</f>
      </c>
      <c r="R150" s="5">
        <f>IF($N150="","",SUMIFS($N$2:$N$501,$F$2:$F$501,"&lt;="&amp;$F150))</f>
      </c>
      <c r="S150" s="5">
        <f>IF($R150="","",MAX(0,_xlfn.MAXIFS($R$2:$R$501,$F$2:$F$501,"&lt;="&amp;$F150))-$R150)</f>
      </c>
      <c r="T150" s="7">
        <f>IF($A150="","",IF(OR($F150="",$G150=""),"Open","Closed"))</f>
      </c>
      <c r="U150" s="7">
        <f>IF($A150="","",TimeZone)</f>
      </c>
      <c r="V150" s="7">
        <f>IF($A150="","",$A150&amp;"-"&amp;IF($D150="","",YEAR($D150)&amp;RIGHT("0"&amp;MONTH($D150),2)&amp;RIGHT("0"&amp;DAY($D150),2)&amp;"-"&amp;RIGHT("0"&amp;HOUR($D150),2)&amp;RIGHT("0"&amp;MINUTE($D150),2)&amp;RIGHT("0"&amp;SECOND($D150),2))&amp;"-"&amp;$B150)</f>
      </c>
    </row>
    <row r="151">
      <c r="D151" s="3"/>
      <c r="E151" s="4"/>
      <c r="F151" s="3"/>
      <c r="G151" s="4"/>
      <c r="H151" s="4"/>
      <c r="I151" s="4"/>
      <c r="J151" s="4"/>
      <c r="M151" s="5">
        <f>IF(OR($A151="",$E151="",$G151="",$C151=""),"",ROUND(($G151-$E151)*$C151*IF($B151="Short",-1,1),2))</f>
      </c>
      <c r="N151" s="5">
        <f>IF($M151="","",ROUND($M151-IF($H151="",0,$H151),2))</f>
      </c>
      <c r="O151" s="6">
        <f>IF(OR($N151="",$I151=""),"",IF($E151=$I151,"",ROUND($N151/(ABS($E151-$I151)*$C151),2)))</f>
      </c>
      <c r="P151" s="7">
        <f>IF($N151="","",IF($N151&gt;0,"Win",IF($N151&lt;0,"Loss","Breakeven")))</f>
      </c>
      <c r="Q151" s="7">
        <f>IF($A151="","",IF($D151="","",CHOOSE(WEEKDAY($D151),"Sun","Mon","Tue","Wed","Thu","Fri","Sat")))</f>
      </c>
      <c r="R151" s="5">
        <f>IF($N151="","",SUMIFS($N$2:$N$501,$F$2:$F$501,"&lt;="&amp;$F151))</f>
      </c>
      <c r="S151" s="5">
        <f>IF($R151="","",MAX(0,_xlfn.MAXIFS($R$2:$R$501,$F$2:$F$501,"&lt;="&amp;$F151))-$R151)</f>
      </c>
      <c r="T151" s="7">
        <f>IF($A151="","",IF(OR($F151="",$G151=""),"Open","Closed"))</f>
      </c>
      <c r="U151" s="7">
        <f>IF($A151="","",TimeZone)</f>
      </c>
      <c r="V151" s="7">
        <f>IF($A151="","",$A151&amp;"-"&amp;IF($D151="","",YEAR($D151)&amp;RIGHT("0"&amp;MONTH($D151),2)&amp;RIGHT("0"&amp;DAY($D151),2)&amp;"-"&amp;RIGHT("0"&amp;HOUR($D151),2)&amp;RIGHT("0"&amp;MINUTE($D151),2)&amp;RIGHT("0"&amp;SECOND($D151),2))&amp;"-"&amp;$B151)</f>
      </c>
    </row>
    <row r="152">
      <c r="D152" s="3"/>
      <c r="E152" s="4"/>
      <c r="F152" s="3"/>
      <c r="G152" s="4"/>
      <c r="H152" s="4"/>
      <c r="I152" s="4"/>
      <c r="J152" s="4"/>
      <c r="M152" s="5">
        <f>IF(OR($A152="",$E152="",$G152="",$C152=""),"",ROUND(($G152-$E152)*$C152*IF($B152="Short",-1,1),2))</f>
      </c>
      <c r="N152" s="5">
        <f>IF($M152="","",ROUND($M152-IF($H152="",0,$H152),2))</f>
      </c>
      <c r="O152" s="6">
        <f>IF(OR($N152="",$I152=""),"",IF($E152=$I152,"",ROUND($N152/(ABS($E152-$I152)*$C152),2)))</f>
      </c>
      <c r="P152" s="7">
        <f>IF($N152="","",IF($N152&gt;0,"Win",IF($N152&lt;0,"Loss","Breakeven")))</f>
      </c>
      <c r="Q152" s="7">
        <f>IF($A152="","",IF($D152="","",CHOOSE(WEEKDAY($D152),"Sun","Mon","Tue","Wed","Thu","Fri","Sat")))</f>
      </c>
      <c r="R152" s="5">
        <f>IF($N152="","",SUMIFS($N$2:$N$501,$F$2:$F$501,"&lt;="&amp;$F152))</f>
      </c>
      <c r="S152" s="5">
        <f>IF($R152="","",MAX(0,_xlfn.MAXIFS($R$2:$R$501,$F$2:$F$501,"&lt;="&amp;$F152))-$R152)</f>
      </c>
      <c r="T152" s="7">
        <f>IF($A152="","",IF(OR($F152="",$G152=""),"Open","Closed"))</f>
      </c>
      <c r="U152" s="7">
        <f>IF($A152="","",TimeZone)</f>
      </c>
      <c r="V152" s="7">
        <f>IF($A152="","",$A152&amp;"-"&amp;IF($D152="","",YEAR($D152)&amp;RIGHT("0"&amp;MONTH($D152),2)&amp;RIGHT("0"&amp;DAY($D152),2)&amp;"-"&amp;RIGHT("0"&amp;HOUR($D152),2)&amp;RIGHT("0"&amp;MINUTE($D152),2)&amp;RIGHT("0"&amp;SECOND($D152),2))&amp;"-"&amp;$B152)</f>
      </c>
    </row>
    <row r="153">
      <c r="D153" s="3"/>
      <c r="E153" s="4"/>
      <c r="F153" s="3"/>
      <c r="G153" s="4"/>
      <c r="H153" s="4"/>
      <c r="I153" s="4"/>
      <c r="J153" s="4"/>
      <c r="M153" s="5">
        <f>IF(OR($A153="",$E153="",$G153="",$C153=""),"",ROUND(($G153-$E153)*$C153*IF($B153="Short",-1,1),2))</f>
      </c>
      <c r="N153" s="5">
        <f>IF($M153="","",ROUND($M153-IF($H153="",0,$H153),2))</f>
      </c>
      <c r="O153" s="6">
        <f>IF(OR($N153="",$I153=""),"",IF($E153=$I153,"",ROUND($N153/(ABS($E153-$I153)*$C153),2)))</f>
      </c>
      <c r="P153" s="7">
        <f>IF($N153="","",IF($N153&gt;0,"Win",IF($N153&lt;0,"Loss","Breakeven")))</f>
      </c>
      <c r="Q153" s="7">
        <f>IF($A153="","",IF($D153="","",CHOOSE(WEEKDAY($D153),"Sun","Mon","Tue","Wed","Thu","Fri","Sat")))</f>
      </c>
      <c r="R153" s="5">
        <f>IF($N153="","",SUMIFS($N$2:$N$501,$F$2:$F$501,"&lt;="&amp;$F153))</f>
      </c>
      <c r="S153" s="5">
        <f>IF($R153="","",MAX(0,_xlfn.MAXIFS($R$2:$R$501,$F$2:$F$501,"&lt;="&amp;$F153))-$R153)</f>
      </c>
      <c r="T153" s="7">
        <f>IF($A153="","",IF(OR($F153="",$G153=""),"Open","Closed"))</f>
      </c>
      <c r="U153" s="7">
        <f>IF($A153="","",TimeZone)</f>
      </c>
      <c r="V153" s="7">
        <f>IF($A153="","",$A153&amp;"-"&amp;IF($D153="","",YEAR($D153)&amp;RIGHT("0"&amp;MONTH($D153),2)&amp;RIGHT("0"&amp;DAY($D153),2)&amp;"-"&amp;RIGHT("0"&amp;HOUR($D153),2)&amp;RIGHT("0"&amp;MINUTE($D153),2)&amp;RIGHT("0"&amp;SECOND($D153),2))&amp;"-"&amp;$B153)</f>
      </c>
    </row>
    <row r="154">
      <c r="D154" s="3"/>
      <c r="E154" s="4"/>
      <c r="F154" s="3"/>
      <c r="G154" s="4"/>
      <c r="H154" s="4"/>
      <c r="I154" s="4"/>
      <c r="J154" s="4"/>
      <c r="M154" s="5">
        <f>IF(OR($A154="",$E154="",$G154="",$C154=""),"",ROUND(($G154-$E154)*$C154*IF($B154="Short",-1,1),2))</f>
      </c>
      <c r="N154" s="5">
        <f>IF($M154="","",ROUND($M154-IF($H154="",0,$H154),2))</f>
      </c>
      <c r="O154" s="6">
        <f>IF(OR($N154="",$I154=""),"",IF($E154=$I154,"",ROUND($N154/(ABS($E154-$I154)*$C154),2)))</f>
      </c>
      <c r="P154" s="7">
        <f>IF($N154="","",IF($N154&gt;0,"Win",IF($N154&lt;0,"Loss","Breakeven")))</f>
      </c>
      <c r="Q154" s="7">
        <f>IF($A154="","",IF($D154="","",CHOOSE(WEEKDAY($D154),"Sun","Mon","Tue","Wed","Thu","Fri","Sat")))</f>
      </c>
      <c r="R154" s="5">
        <f>IF($N154="","",SUMIFS($N$2:$N$501,$F$2:$F$501,"&lt;="&amp;$F154))</f>
      </c>
      <c r="S154" s="5">
        <f>IF($R154="","",MAX(0,_xlfn.MAXIFS($R$2:$R$501,$F$2:$F$501,"&lt;="&amp;$F154))-$R154)</f>
      </c>
      <c r="T154" s="7">
        <f>IF($A154="","",IF(OR($F154="",$G154=""),"Open","Closed"))</f>
      </c>
      <c r="U154" s="7">
        <f>IF($A154="","",TimeZone)</f>
      </c>
      <c r="V154" s="7">
        <f>IF($A154="","",$A154&amp;"-"&amp;IF($D154="","",YEAR($D154)&amp;RIGHT("0"&amp;MONTH($D154),2)&amp;RIGHT("0"&amp;DAY($D154),2)&amp;"-"&amp;RIGHT("0"&amp;HOUR($D154),2)&amp;RIGHT("0"&amp;MINUTE($D154),2)&amp;RIGHT("0"&amp;SECOND($D154),2))&amp;"-"&amp;$B154)</f>
      </c>
    </row>
    <row r="155">
      <c r="D155" s="3"/>
      <c r="E155" s="4"/>
      <c r="F155" s="3"/>
      <c r="G155" s="4"/>
      <c r="H155" s="4"/>
      <c r="I155" s="4"/>
      <c r="J155" s="4"/>
      <c r="M155" s="5">
        <f>IF(OR($A155="",$E155="",$G155="",$C155=""),"",ROUND(($G155-$E155)*$C155*IF($B155="Short",-1,1),2))</f>
      </c>
      <c r="N155" s="5">
        <f>IF($M155="","",ROUND($M155-IF($H155="",0,$H155),2))</f>
      </c>
      <c r="O155" s="6">
        <f>IF(OR($N155="",$I155=""),"",IF($E155=$I155,"",ROUND($N155/(ABS($E155-$I155)*$C155),2)))</f>
      </c>
      <c r="P155" s="7">
        <f>IF($N155="","",IF($N155&gt;0,"Win",IF($N155&lt;0,"Loss","Breakeven")))</f>
      </c>
      <c r="Q155" s="7">
        <f>IF($A155="","",IF($D155="","",CHOOSE(WEEKDAY($D155),"Sun","Mon","Tue","Wed","Thu","Fri","Sat")))</f>
      </c>
      <c r="R155" s="5">
        <f>IF($N155="","",SUMIFS($N$2:$N$501,$F$2:$F$501,"&lt;="&amp;$F155))</f>
      </c>
      <c r="S155" s="5">
        <f>IF($R155="","",MAX(0,_xlfn.MAXIFS($R$2:$R$501,$F$2:$F$501,"&lt;="&amp;$F155))-$R155)</f>
      </c>
      <c r="T155" s="7">
        <f>IF($A155="","",IF(OR($F155="",$G155=""),"Open","Closed"))</f>
      </c>
      <c r="U155" s="7">
        <f>IF($A155="","",TimeZone)</f>
      </c>
      <c r="V155" s="7">
        <f>IF($A155="","",$A155&amp;"-"&amp;IF($D155="","",YEAR($D155)&amp;RIGHT("0"&amp;MONTH($D155),2)&amp;RIGHT("0"&amp;DAY($D155),2)&amp;"-"&amp;RIGHT("0"&amp;HOUR($D155),2)&amp;RIGHT("0"&amp;MINUTE($D155),2)&amp;RIGHT("0"&amp;SECOND($D155),2))&amp;"-"&amp;$B155)</f>
      </c>
    </row>
    <row r="156">
      <c r="D156" s="3"/>
      <c r="E156" s="4"/>
      <c r="F156" s="3"/>
      <c r="G156" s="4"/>
      <c r="H156" s="4"/>
      <c r="I156" s="4"/>
      <c r="J156" s="4"/>
      <c r="M156" s="5">
        <f>IF(OR($A156="",$E156="",$G156="",$C156=""),"",ROUND(($G156-$E156)*$C156*IF($B156="Short",-1,1),2))</f>
      </c>
      <c r="N156" s="5">
        <f>IF($M156="","",ROUND($M156-IF($H156="",0,$H156),2))</f>
      </c>
      <c r="O156" s="6">
        <f>IF(OR($N156="",$I156=""),"",IF($E156=$I156,"",ROUND($N156/(ABS($E156-$I156)*$C156),2)))</f>
      </c>
      <c r="P156" s="7">
        <f>IF($N156="","",IF($N156&gt;0,"Win",IF($N156&lt;0,"Loss","Breakeven")))</f>
      </c>
      <c r="Q156" s="7">
        <f>IF($A156="","",IF($D156="","",CHOOSE(WEEKDAY($D156),"Sun","Mon","Tue","Wed","Thu","Fri","Sat")))</f>
      </c>
      <c r="R156" s="5">
        <f>IF($N156="","",SUMIFS($N$2:$N$501,$F$2:$F$501,"&lt;="&amp;$F156))</f>
      </c>
      <c r="S156" s="5">
        <f>IF($R156="","",MAX(0,_xlfn.MAXIFS($R$2:$R$501,$F$2:$F$501,"&lt;="&amp;$F156))-$R156)</f>
      </c>
      <c r="T156" s="7">
        <f>IF($A156="","",IF(OR($F156="",$G156=""),"Open","Closed"))</f>
      </c>
      <c r="U156" s="7">
        <f>IF($A156="","",TimeZone)</f>
      </c>
      <c r="V156" s="7">
        <f>IF($A156="","",$A156&amp;"-"&amp;IF($D156="","",YEAR($D156)&amp;RIGHT("0"&amp;MONTH($D156),2)&amp;RIGHT("0"&amp;DAY($D156),2)&amp;"-"&amp;RIGHT("0"&amp;HOUR($D156),2)&amp;RIGHT("0"&amp;MINUTE($D156),2)&amp;RIGHT("0"&amp;SECOND($D156),2))&amp;"-"&amp;$B156)</f>
      </c>
    </row>
    <row r="157">
      <c r="D157" s="3"/>
      <c r="E157" s="4"/>
      <c r="F157" s="3"/>
      <c r="G157" s="4"/>
      <c r="H157" s="4"/>
      <c r="I157" s="4"/>
      <c r="J157" s="4"/>
      <c r="M157" s="5">
        <f>IF(OR($A157="",$E157="",$G157="",$C157=""),"",ROUND(($G157-$E157)*$C157*IF($B157="Short",-1,1),2))</f>
      </c>
      <c r="N157" s="5">
        <f>IF($M157="","",ROUND($M157-IF($H157="",0,$H157),2))</f>
      </c>
      <c r="O157" s="6">
        <f>IF(OR($N157="",$I157=""),"",IF($E157=$I157,"",ROUND($N157/(ABS($E157-$I157)*$C157),2)))</f>
      </c>
      <c r="P157" s="7">
        <f>IF($N157="","",IF($N157&gt;0,"Win",IF($N157&lt;0,"Loss","Breakeven")))</f>
      </c>
      <c r="Q157" s="7">
        <f>IF($A157="","",IF($D157="","",CHOOSE(WEEKDAY($D157),"Sun","Mon","Tue","Wed","Thu","Fri","Sat")))</f>
      </c>
      <c r="R157" s="5">
        <f>IF($N157="","",SUMIFS($N$2:$N$501,$F$2:$F$501,"&lt;="&amp;$F157))</f>
      </c>
      <c r="S157" s="5">
        <f>IF($R157="","",MAX(0,_xlfn.MAXIFS($R$2:$R$501,$F$2:$F$501,"&lt;="&amp;$F157))-$R157)</f>
      </c>
      <c r="T157" s="7">
        <f>IF($A157="","",IF(OR($F157="",$G157=""),"Open","Closed"))</f>
      </c>
      <c r="U157" s="7">
        <f>IF($A157="","",TimeZone)</f>
      </c>
      <c r="V157" s="7">
        <f>IF($A157="","",$A157&amp;"-"&amp;IF($D157="","",YEAR($D157)&amp;RIGHT("0"&amp;MONTH($D157),2)&amp;RIGHT("0"&amp;DAY($D157),2)&amp;"-"&amp;RIGHT("0"&amp;HOUR($D157),2)&amp;RIGHT("0"&amp;MINUTE($D157),2)&amp;RIGHT("0"&amp;SECOND($D157),2))&amp;"-"&amp;$B157)</f>
      </c>
    </row>
    <row r="158">
      <c r="D158" s="3"/>
      <c r="E158" s="4"/>
      <c r="F158" s="3"/>
      <c r="G158" s="4"/>
      <c r="H158" s="4"/>
      <c r="I158" s="4"/>
      <c r="J158" s="4"/>
      <c r="M158" s="5">
        <f>IF(OR($A158="",$E158="",$G158="",$C158=""),"",ROUND(($G158-$E158)*$C158*IF($B158="Short",-1,1),2))</f>
      </c>
      <c r="N158" s="5">
        <f>IF($M158="","",ROUND($M158-IF($H158="",0,$H158),2))</f>
      </c>
      <c r="O158" s="6">
        <f>IF(OR($N158="",$I158=""),"",IF($E158=$I158,"",ROUND($N158/(ABS($E158-$I158)*$C158),2)))</f>
      </c>
      <c r="P158" s="7">
        <f>IF($N158="","",IF($N158&gt;0,"Win",IF($N158&lt;0,"Loss","Breakeven")))</f>
      </c>
      <c r="Q158" s="7">
        <f>IF($A158="","",IF($D158="","",CHOOSE(WEEKDAY($D158),"Sun","Mon","Tue","Wed","Thu","Fri","Sat")))</f>
      </c>
      <c r="R158" s="5">
        <f>IF($N158="","",SUMIFS($N$2:$N$501,$F$2:$F$501,"&lt;="&amp;$F158))</f>
      </c>
      <c r="S158" s="5">
        <f>IF($R158="","",MAX(0,_xlfn.MAXIFS($R$2:$R$501,$F$2:$F$501,"&lt;="&amp;$F158))-$R158)</f>
      </c>
      <c r="T158" s="7">
        <f>IF($A158="","",IF(OR($F158="",$G158=""),"Open","Closed"))</f>
      </c>
      <c r="U158" s="7">
        <f>IF($A158="","",TimeZone)</f>
      </c>
      <c r="V158" s="7">
        <f>IF($A158="","",$A158&amp;"-"&amp;IF($D158="","",YEAR($D158)&amp;RIGHT("0"&amp;MONTH($D158),2)&amp;RIGHT("0"&amp;DAY($D158),2)&amp;"-"&amp;RIGHT("0"&amp;HOUR($D158),2)&amp;RIGHT("0"&amp;MINUTE($D158),2)&amp;RIGHT("0"&amp;SECOND($D158),2))&amp;"-"&amp;$B158)</f>
      </c>
    </row>
    <row r="159">
      <c r="D159" s="3"/>
      <c r="E159" s="4"/>
      <c r="F159" s="3"/>
      <c r="G159" s="4"/>
      <c r="H159" s="4"/>
      <c r="I159" s="4"/>
      <c r="J159" s="4"/>
      <c r="M159" s="5">
        <f>IF(OR($A159="",$E159="",$G159="",$C159=""),"",ROUND(($G159-$E159)*$C159*IF($B159="Short",-1,1),2))</f>
      </c>
      <c r="N159" s="5">
        <f>IF($M159="","",ROUND($M159-IF($H159="",0,$H159),2))</f>
      </c>
      <c r="O159" s="6">
        <f>IF(OR($N159="",$I159=""),"",IF($E159=$I159,"",ROUND($N159/(ABS($E159-$I159)*$C159),2)))</f>
      </c>
      <c r="P159" s="7">
        <f>IF($N159="","",IF($N159&gt;0,"Win",IF($N159&lt;0,"Loss","Breakeven")))</f>
      </c>
      <c r="Q159" s="7">
        <f>IF($A159="","",IF($D159="","",CHOOSE(WEEKDAY($D159),"Sun","Mon","Tue","Wed","Thu","Fri","Sat")))</f>
      </c>
      <c r="R159" s="5">
        <f>IF($N159="","",SUMIFS($N$2:$N$501,$F$2:$F$501,"&lt;="&amp;$F159))</f>
      </c>
      <c r="S159" s="5">
        <f>IF($R159="","",MAX(0,_xlfn.MAXIFS($R$2:$R$501,$F$2:$F$501,"&lt;="&amp;$F159))-$R159)</f>
      </c>
      <c r="T159" s="7">
        <f>IF($A159="","",IF(OR($F159="",$G159=""),"Open","Closed"))</f>
      </c>
      <c r="U159" s="7">
        <f>IF($A159="","",TimeZone)</f>
      </c>
      <c r="V159" s="7">
        <f>IF($A159="","",$A159&amp;"-"&amp;IF($D159="","",YEAR($D159)&amp;RIGHT("0"&amp;MONTH($D159),2)&amp;RIGHT("0"&amp;DAY($D159),2)&amp;"-"&amp;RIGHT("0"&amp;HOUR($D159),2)&amp;RIGHT("0"&amp;MINUTE($D159),2)&amp;RIGHT("0"&amp;SECOND($D159),2))&amp;"-"&amp;$B159)</f>
      </c>
    </row>
    <row r="160">
      <c r="D160" s="3"/>
      <c r="E160" s="4"/>
      <c r="F160" s="3"/>
      <c r="G160" s="4"/>
      <c r="H160" s="4"/>
      <c r="I160" s="4"/>
      <c r="J160" s="4"/>
      <c r="M160" s="5">
        <f>IF(OR($A160="",$E160="",$G160="",$C160=""),"",ROUND(($G160-$E160)*$C160*IF($B160="Short",-1,1),2))</f>
      </c>
      <c r="N160" s="5">
        <f>IF($M160="","",ROUND($M160-IF($H160="",0,$H160),2))</f>
      </c>
      <c r="O160" s="6">
        <f>IF(OR($N160="",$I160=""),"",IF($E160=$I160,"",ROUND($N160/(ABS($E160-$I160)*$C160),2)))</f>
      </c>
      <c r="P160" s="7">
        <f>IF($N160="","",IF($N160&gt;0,"Win",IF($N160&lt;0,"Loss","Breakeven")))</f>
      </c>
      <c r="Q160" s="7">
        <f>IF($A160="","",IF($D160="","",CHOOSE(WEEKDAY($D160),"Sun","Mon","Tue","Wed","Thu","Fri","Sat")))</f>
      </c>
      <c r="R160" s="5">
        <f>IF($N160="","",SUMIFS($N$2:$N$501,$F$2:$F$501,"&lt;="&amp;$F160))</f>
      </c>
      <c r="S160" s="5">
        <f>IF($R160="","",MAX(0,_xlfn.MAXIFS($R$2:$R$501,$F$2:$F$501,"&lt;="&amp;$F160))-$R160)</f>
      </c>
      <c r="T160" s="7">
        <f>IF($A160="","",IF(OR($F160="",$G160=""),"Open","Closed"))</f>
      </c>
      <c r="U160" s="7">
        <f>IF($A160="","",TimeZone)</f>
      </c>
      <c r="V160" s="7">
        <f>IF($A160="","",$A160&amp;"-"&amp;IF($D160="","",YEAR($D160)&amp;RIGHT("0"&amp;MONTH($D160),2)&amp;RIGHT("0"&amp;DAY($D160),2)&amp;"-"&amp;RIGHT("0"&amp;HOUR($D160),2)&amp;RIGHT("0"&amp;MINUTE($D160),2)&amp;RIGHT("0"&amp;SECOND($D160),2))&amp;"-"&amp;$B160)</f>
      </c>
    </row>
    <row r="161">
      <c r="D161" s="3"/>
      <c r="E161" s="4"/>
      <c r="F161" s="3"/>
      <c r="G161" s="4"/>
      <c r="H161" s="4"/>
      <c r="I161" s="4"/>
      <c r="J161" s="4"/>
      <c r="M161" s="5">
        <f>IF(OR($A161="",$E161="",$G161="",$C161=""),"",ROUND(($G161-$E161)*$C161*IF($B161="Short",-1,1),2))</f>
      </c>
      <c r="N161" s="5">
        <f>IF($M161="","",ROUND($M161-IF($H161="",0,$H161),2))</f>
      </c>
      <c r="O161" s="6">
        <f>IF(OR($N161="",$I161=""),"",IF($E161=$I161,"",ROUND($N161/(ABS($E161-$I161)*$C161),2)))</f>
      </c>
      <c r="P161" s="7">
        <f>IF($N161="","",IF($N161&gt;0,"Win",IF($N161&lt;0,"Loss","Breakeven")))</f>
      </c>
      <c r="Q161" s="7">
        <f>IF($A161="","",IF($D161="","",CHOOSE(WEEKDAY($D161),"Sun","Mon","Tue","Wed","Thu","Fri","Sat")))</f>
      </c>
      <c r="R161" s="5">
        <f>IF($N161="","",SUMIFS($N$2:$N$501,$F$2:$F$501,"&lt;="&amp;$F161))</f>
      </c>
      <c r="S161" s="5">
        <f>IF($R161="","",MAX(0,_xlfn.MAXIFS($R$2:$R$501,$F$2:$F$501,"&lt;="&amp;$F161))-$R161)</f>
      </c>
      <c r="T161" s="7">
        <f>IF($A161="","",IF(OR($F161="",$G161=""),"Open","Closed"))</f>
      </c>
      <c r="U161" s="7">
        <f>IF($A161="","",TimeZone)</f>
      </c>
      <c r="V161" s="7">
        <f>IF($A161="","",$A161&amp;"-"&amp;IF($D161="","",YEAR($D161)&amp;RIGHT("0"&amp;MONTH($D161),2)&amp;RIGHT("0"&amp;DAY($D161),2)&amp;"-"&amp;RIGHT("0"&amp;HOUR($D161),2)&amp;RIGHT("0"&amp;MINUTE($D161),2)&amp;RIGHT("0"&amp;SECOND($D161),2))&amp;"-"&amp;$B161)</f>
      </c>
    </row>
    <row r="162">
      <c r="D162" s="3"/>
      <c r="E162" s="4"/>
      <c r="F162" s="3"/>
      <c r="G162" s="4"/>
      <c r="H162" s="4"/>
      <c r="I162" s="4"/>
      <c r="J162" s="4"/>
      <c r="M162" s="5">
        <f>IF(OR($A162="",$E162="",$G162="",$C162=""),"",ROUND(($G162-$E162)*$C162*IF($B162="Short",-1,1),2))</f>
      </c>
      <c r="N162" s="5">
        <f>IF($M162="","",ROUND($M162-IF($H162="",0,$H162),2))</f>
      </c>
      <c r="O162" s="6">
        <f>IF(OR($N162="",$I162=""),"",IF($E162=$I162,"",ROUND($N162/(ABS($E162-$I162)*$C162),2)))</f>
      </c>
      <c r="P162" s="7">
        <f>IF($N162="","",IF($N162&gt;0,"Win",IF($N162&lt;0,"Loss","Breakeven")))</f>
      </c>
      <c r="Q162" s="7">
        <f>IF($A162="","",IF($D162="","",CHOOSE(WEEKDAY($D162),"Sun","Mon","Tue","Wed","Thu","Fri","Sat")))</f>
      </c>
      <c r="R162" s="5">
        <f>IF($N162="","",SUMIFS($N$2:$N$501,$F$2:$F$501,"&lt;="&amp;$F162))</f>
      </c>
      <c r="S162" s="5">
        <f>IF($R162="","",MAX(0,_xlfn.MAXIFS($R$2:$R$501,$F$2:$F$501,"&lt;="&amp;$F162))-$R162)</f>
      </c>
      <c r="T162" s="7">
        <f>IF($A162="","",IF(OR($F162="",$G162=""),"Open","Closed"))</f>
      </c>
      <c r="U162" s="7">
        <f>IF($A162="","",TimeZone)</f>
      </c>
      <c r="V162" s="7">
        <f>IF($A162="","",$A162&amp;"-"&amp;IF($D162="","",YEAR($D162)&amp;RIGHT("0"&amp;MONTH($D162),2)&amp;RIGHT("0"&amp;DAY($D162),2)&amp;"-"&amp;RIGHT("0"&amp;HOUR($D162),2)&amp;RIGHT("0"&amp;MINUTE($D162),2)&amp;RIGHT("0"&amp;SECOND($D162),2))&amp;"-"&amp;$B162)</f>
      </c>
    </row>
    <row r="163">
      <c r="D163" s="3"/>
      <c r="E163" s="4"/>
      <c r="F163" s="3"/>
      <c r="G163" s="4"/>
      <c r="H163" s="4"/>
      <c r="I163" s="4"/>
      <c r="J163" s="4"/>
      <c r="M163" s="5">
        <f>IF(OR($A163="",$E163="",$G163="",$C163=""),"",ROUND(($G163-$E163)*$C163*IF($B163="Short",-1,1),2))</f>
      </c>
      <c r="N163" s="5">
        <f>IF($M163="","",ROUND($M163-IF($H163="",0,$H163),2))</f>
      </c>
      <c r="O163" s="6">
        <f>IF(OR($N163="",$I163=""),"",IF($E163=$I163,"",ROUND($N163/(ABS($E163-$I163)*$C163),2)))</f>
      </c>
      <c r="P163" s="7">
        <f>IF($N163="","",IF($N163&gt;0,"Win",IF($N163&lt;0,"Loss","Breakeven")))</f>
      </c>
      <c r="Q163" s="7">
        <f>IF($A163="","",IF($D163="","",CHOOSE(WEEKDAY($D163),"Sun","Mon","Tue","Wed","Thu","Fri","Sat")))</f>
      </c>
      <c r="R163" s="5">
        <f>IF($N163="","",SUMIFS($N$2:$N$501,$F$2:$F$501,"&lt;="&amp;$F163))</f>
      </c>
      <c r="S163" s="5">
        <f>IF($R163="","",MAX(0,_xlfn.MAXIFS($R$2:$R$501,$F$2:$F$501,"&lt;="&amp;$F163))-$R163)</f>
      </c>
      <c r="T163" s="7">
        <f>IF($A163="","",IF(OR($F163="",$G163=""),"Open","Closed"))</f>
      </c>
      <c r="U163" s="7">
        <f>IF($A163="","",TimeZone)</f>
      </c>
      <c r="V163" s="7">
        <f>IF($A163="","",$A163&amp;"-"&amp;IF($D163="","",YEAR($D163)&amp;RIGHT("0"&amp;MONTH($D163),2)&amp;RIGHT("0"&amp;DAY($D163),2)&amp;"-"&amp;RIGHT("0"&amp;HOUR($D163),2)&amp;RIGHT("0"&amp;MINUTE($D163),2)&amp;RIGHT("0"&amp;SECOND($D163),2))&amp;"-"&amp;$B163)</f>
      </c>
    </row>
    <row r="164">
      <c r="D164" s="3"/>
      <c r="E164" s="4"/>
      <c r="F164" s="3"/>
      <c r="G164" s="4"/>
      <c r="H164" s="4"/>
      <c r="I164" s="4"/>
      <c r="J164" s="4"/>
      <c r="M164" s="5">
        <f>IF(OR($A164="",$E164="",$G164="",$C164=""),"",ROUND(($G164-$E164)*$C164*IF($B164="Short",-1,1),2))</f>
      </c>
      <c r="N164" s="5">
        <f>IF($M164="","",ROUND($M164-IF($H164="",0,$H164),2))</f>
      </c>
      <c r="O164" s="6">
        <f>IF(OR($N164="",$I164=""),"",IF($E164=$I164,"",ROUND($N164/(ABS($E164-$I164)*$C164),2)))</f>
      </c>
      <c r="P164" s="7">
        <f>IF($N164="","",IF($N164&gt;0,"Win",IF($N164&lt;0,"Loss","Breakeven")))</f>
      </c>
      <c r="Q164" s="7">
        <f>IF($A164="","",IF($D164="","",CHOOSE(WEEKDAY($D164),"Sun","Mon","Tue","Wed","Thu","Fri","Sat")))</f>
      </c>
      <c r="R164" s="5">
        <f>IF($N164="","",SUMIFS($N$2:$N$501,$F$2:$F$501,"&lt;="&amp;$F164))</f>
      </c>
      <c r="S164" s="5">
        <f>IF($R164="","",MAX(0,_xlfn.MAXIFS($R$2:$R$501,$F$2:$F$501,"&lt;="&amp;$F164))-$R164)</f>
      </c>
      <c r="T164" s="7">
        <f>IF($A164="","",IF(OR($F164="",$G164=""),"Open","Closed"))</f>
      </c>
      <c r="U164" s="7">
        <f>IF($A164="","",TimeZone)</f>
      </c>
      <c r="V164" s="7">
        <f>IF($A164="","",$A164&amp;"-"&amp;IF($D164="","",YEAR($D164)&amp;RIGHT("0"&amp;MONTH($D164),2)&amp;RIGHT("0"&amp;DAY($D164),2)&amp;"-"&amp;RIGHT("0"&amp;HOUR($D164),2)&amp;RIGHT("0"&amp;MINUTE($D164),2)&amp;RIGHT("0"&amp;SECOND($D164),2))&amp;"-"&amp;$B164)</f>
      </c>
    </row>
    <row r="165">
      <c r="D165" s="3"/>
      <c r="E165" s="4"/>
      <c r="F165" s="3"/>
      <c r="G165" s="4"/>
      <c r="H165" s="4"/>
      <c r="I165" s="4"/>
      <c r="J165" s="4"/>
      <c r="M165" s="5">
        <f>IF(OR($A165="",$E165="",$G165="",$C165=""),"",ROUND(($G165-$E165)*$C165*IF($B165="Short",-1,1),2))</f>
      </c>
      <c r="N165" s="5">
        <f>IF($M165="","",ROUND($M165-IF($H165="",0,$H165),2))</f>
      </c>
      <c r="O165" s="6">
        <f>IF(OR($N165="",$I165=""),"",IF($E165=$I165,"",ROUND($N165/(ABS($E165-$I165)*$C165),2)))</f>
      </c>
      <c r="P165" s="7">
        <f>IF($N165="","",IF($N165&gt;0,"Win",IF($N165&lt;0,"Loss","Breakeven")))</f>
      </c>
      <c r="Q165" s="7">
        <f>IF($A165="","",IF($D165="","",CHOOSE(WEEKDAY($D165),"Sun","Mon","Tue","Wed","Thu","Fri","Sat")))</f>
      </c>
      <c r="R165" s="5">
        <f>IF($N165="","",SUMIFS($N$2:$N$501,$F$2:$F$501,"&lt;="&amp;$F165))</f>
      </c>
      <c r="S165" s="5">
        <f>IF($R165="","",MAX(0,_xlfn.MAXIFS($R$2:$R$501,$F$2:$F$501,"&lt;="&amp;$F165))-$R165)</f>
      </c>
      <c r="T165" s="7">
        <f>IF($A165="","",IF(OR($F165="",$G165=""),"Open","Closed"))</f>
      </c>
      <c r="U165" s="7">
        <f>IF($A165="","",TimeZone)</f>
      </c>
      <c r="V165" s="7">
        <f>IF($A165="","",$A165&amp;"-"&amp;IF($D165="","",YEAR($D165)&amp;RIGHT("0"&amp;MONTH($D165),2)&amp;RIGHT("0"&amp;DAY($D165),2)&amp;"-"&amp;RIGHT("0"&amp;HOUR($D165),2)&amp;RIGHT("0"&amp;MINUTE($D165),2)&amp;RIGHT("0"&amp;SECOND($D165),2))&amp;"-"&amp;$B165)</f>
      </c>
    </row>
    <row r="166">
      <c r="D166" s="3"/>
      <c r="E166" s="4"/>
      <c r="F166" s="3"/>
      <c r="G166" s="4"/>
      <c r="H166" s="4"/>
      <c r="I166" s="4"/>
      <c r="J166" s="4"/>
      <c r="M166" s="5">
        <f>IF(OR($A166="",$E166="",$G166="",$C166=""),"",ROUND(($G166-$E166)*$C166*IF($B166="Short",-1,1),2))</f>
      </c>
      <c r="N166" s="5">
        <f>IF($M166="","",ROUND($M166-IF($H166="",0,$H166),2))</f>
      </c>
      <c r="O166" s="6">
        <f>IF(OR($N166="",$I166=""),"",IF($E166=$I166,"",ROUND($N166/(ABS($E166-$I166)*$C166),2)))</f>
      </c>
      <c r="P166" s="7">
        <f>IF($N166="","",IF($N166&gt;0,"Win",IF($N166&lt;0,"Loss","Breakeven")))</f>
      </c>
      <c r="Q166" s="7">
        <f>IF($A166="","",IF($D166="","",CHOOSE(WEEKDAY($D166),"Sun","Mon","Tue","Wed","Thu","Fri","Sat")))</f>
      </c>
      <c r="R166" s="5">
        <f>IF($N166="","",SUMIFS($N$2:$N$501,$F$2:$F$501,"&lt;="&amp;$F166))</f>
      </c>
      <c r="S166" s="5">
        <f>IF($R166="","",MAX(0,_xlfn.MAXIFS($R$2:$R$501,$F$2:$F$501,"&lt;="&amp;$F166))-$R166)</f>
      </c>
      <c r="T166" s="7">
        <f>IF($A166="","",IF(OR($F166="",$G166=""),"Open","Closed"))</f>
      </c>
      <c r="U166" s="7">
        <f>IF($A166="","",TimeZone)</f>
      </c>
      <c r="V166" s="7">
        <f>IF($A166="","",$A166&amp;"-"&amp;IF($D166="","",YEAR($D166)&amp;RIGHT("0"&amp;MONTH($D166),2)&amp;RIGHT("0"&amp;DAY($D166),2)&amp;"-"&amp;RIGHT("0"&amp;HOUR($D166),2)&amp;RIGHT("0"&amp;MINUTE($D166),2)&amp;RIGHT("0"&amp;SECOND($D166),2))&amp;"-"&amp;$B166)</f>
      </c>
    </row>
    <row r="167">
      <c r="D167" s="3"/>
      <c r="E167" s="4"/>
      <c r="F167" s="3"/>
      <c r="G167" s="4"/>
      <c r="H167" s="4"/>
      <c r="I167" s="4"/>
      <c r="J167" s="4"/>
      <c r="M167" s="5">
        <f>IF(OR($A167="",$E167="",$G167="",$C167=""),"",ROUND(($G167-$E167)*$C167*IF($B167="Short",-1,1),2))</f>
      </c>
      <c r="N167" s="5">
        <f>IF($M167="","",ROUND($M167-IF($H167="",0,$H167),2))</f>
      </c>
      <c r="O167" s="6">
        <f>IF(OR($N167="",$I167=""),"",IF($E167=$I167,"",ROUND($N167/(ABS($E167-$I167)*$C167),2)))</f>
      </c>
      <c r="P167" s="7">
        <f>IF($N167="","",IF($N167&gt;0,"Win",IF($N167&lt;0,"Loss","Breakeven")))</f>
      </c>
      <c r="Q167" s="7">
        <f>IF($A167="","",IF($D167="","",CHOOSE(WEEKDAY($D167),"Sun","Mon","Tue","Wed","Thu","Fri","Sat")))</f>
      </c>
      <c r="R167" s="5">
        <f>IF($N167="","",SUMIFS($N$2:$N$501,$F$2:$F$501,"&lt;="&amp;$F167))</f>
      </c>
      <c r="S167" s="5">
        <f>IF($R167="","",MAX(0,_xlfn.MAXIFS($R$2:$R$501,$F$2:$F$501,"&lt;="&amp;$F167))-$R167)</f>
      </c>
      <c r="T167" s="7">
        <f>IF($A167="","",IF(OR($F167="",$G167=""),"Open","Closed"))</f>
      </c>
      <c r="U167" s="7">
        <f>IF($A167="","",TimeZone)</f>
      </c>
      <c r="V167" s="7">
        <f>IF($A167="","",$A167&amp;"-"&amp;IF($D167="","",YEAR($D167)&amp;RIGHT("0"&amp;MONTH($D167),2)&amp;RIGHT("0"&amp;DAY($D167),2)&amp;"-"&amp;RIGHT("0"&amp;HOUR($D167),2)&amp;RIGHT("0"&amp;MINUTE($D167),2)&amp;RIGHT("0"&amp;SECOND($D167),2))&amp;"-"&amp;$B167)</f>
      </c>
    </row>
    <row r="168">
      <c r="D168" s="3"/>
      <c r="E168" s="4"/>
      <c r="F168" s="3"/>
      <c r="G168" s="4"/>
      <c r="H168" s="4"/>
      <c r="I168" s="4"/>
      <c r="J168" s="4"/>
      <c r="M168" s="5">
        <f>IF(OR($A168="",$E168="",$G168="",$C168=""),"",ROUND(($G168-$E168)*$C168*IF($B168="Short",-1,1),2))</f>
      </c>
      <c r="N168" s="5">
        <f>IF($M168="","",ROUND($M168-IF($H168="",0,$H168),2))</f>
      </c>
      <c r="O168" s="6">
        <f>IF(OR($N168="",$I168=""),"",IF($E168=$I168,"",ROUND($N168/(ABS($E168-$I168)*$C168),2)))</f>
      </c>
      <c r="P168" s="7">
        <f>IF($N168="","",IF($N168&gt;0,"Win",IF($N168&lt;0,"Loss","Breakeven")))</f>
      </c>
      <c r="Q168" s="7">
        <f>IF($A168="","",IF($D168="","",CHOOSE(WEEKDAY($D168),"Sun","Mon","Tue","Wed","Thu","Fri","Sat")))</f>
      </c>
      <c r="R168" s="5">
        <f>IF($N168="","",SUMIFS($N$2:$N$501,$F$2:$F$501,"&lt;="&amp;$F168))</f>
      </c>
      <c r="S168" s="5">
        <f>IF($R168="","",MAX(0,_xlfn.MAXIFS($R$2:$R$501,$F$2:$F$501,"&lt;="&amp;$F168))-$R168)</f>
      </c>
      <c r="T168" s="7">
        <f>IF($A168="","",IF(OR($F168="",$G168=""),"Open","Closed"))</f>
      </c>
      <c r="U168" s="7">
        <f>IF($A168="","",TimeZone)</f>
      </c>
      <c r="V168" s="7">
        <f>IF($A168="","",$A168&amp;"-"&amp;IF($D168="","",YEAR($D168)&amp;RIGHT("0"&amp;MONTH($D168),2)&amp;RIGHT("0"&amp;DAY($D168),2)&amp;"-"&amp;RIGHT("0"&amp;HOUR($D168),2)&amp;RIGHT("0"&amp;MINUTE($D168),2)&amp;RIGHT("0"&amp;SECOND($D168),2))&amp;"-"&amp;$B168)</f>
      </c>
    </row>
    <row r="169">
      <c r="D169" s="3"/>
      <c r="E169" s="4"/>
      <c r="F169" s="3"/>
      <c r="G169" s="4"/>
      <c r="H169" s="4"/>
      <c r="I169" s="4"/>
      <c r="J169" s="4"/>
      <c r="M169" s="5">
        <f>IF(OR($A169="",$E169="",$G169="",$C169=""),"",ROUND(($G169-$E169)*$C169*IF($B169="Short",-1,1),2))</f>
      </c>
      <c r="N169" s="5">
        <f>IF($M169="","",ROUND($M169-IF($H169="",0,$H169),2))</f>
      </c>
      <c r="O169" s="6">
        <f>IF(OR($N169="",$I169=""),"",IF($E169=$I169,"",ROUND($N169/(ABS($E169-$I169)*$C169),2)))</f>
      </c>
      <c r="P169" s="7">
        <f>IF($N169="","",IF($N169&gt;0,"Win",IF($N169&lt;0,"Loss","Breakeven")))</f>
      </c>
      <c r="Q169" s="7">
        <f>IF($A169="","",IF($D169="","",CHOOSE(WEEKDAY($D169),"Sun","Mon","Tue","Wed","Thu","Fri","Sat")))</f>
      </c>
      <c r="R169" s="5">
        <f>IF($N169="","",SUMIFS($N$2:$N$501,$F$2:$F$501,"&lt;="&amp;$F169))</f>
      </c>
      <c r="S169" s="5">
        <f>IF($R169="","",MAX(0,_xlfn.MAXIFS($R$2:$R$501,$F$2:$F$501,"&lt;="&amp;$F169))-$R169)</f>
      </c>
      <c r="T169" s="7">
        <f>IF($A169="","",IF(OR($F169="",$G169=""),"Open","Closed"))</f>
      </c>
      <c r="U169" s="7">
        <f>IF($A169="","",TimeZone)</f>
      </c>
      <c r="V169" s="7">
        <f>IF($A169="","",$A169&amp;"-"&amp;IF($D169="","",YEAR($D169)&amp;RIGHT("0"&amp;MONTH($D169),2)&amp;RIGHT("0"&amp;DAY($D169),2)&amp;"-"&amp;RIGHT("0"&amp;HOUR($D169),2)&amp;RIGHT("0"&amp;MINUTE($D169),2)&amp;RIGHT("0"&amp;SECOND($D169),2))&amp;"-"&amp;$B169)</f>
      </c>
    </row>
    <row r="170">
      <c r="D170" s="3"/>
      <c r="E170" s="4"/>
      <c r="F170" s="3"/>
      <c r="G170" s="4"/>
      <c r="H170" s="4"/>
      <c r="I170" s="4"/>
      <c r="J170" s="4"/>
      <c r="M170" s="5">
        <f>IF(OR($A170="",$E170="",$G170="",$C170=""),"",ROUND(($G170-$E170)*$C170*IF($B170="Short",-1,1),2))</f>
      </c>
      <c r="N170" s="5">
        <f>IF($M170="","",ROUND($M170-IF($H170="",0,$H170),2))</f>
      </c>
      <c r="O170" s="6">
        <f>IF(OR($N170="",$I170=""),"",IF($E170=$I170,"",ROUND($N170/(ABS($E170-$I170)*$C170),2)))</f>
      </c>
      <c r="P170" s="7">
        <f>IF($N170="","",IF($N170&gt;0,"Win",IF($N170&lt;0,"Loss","Breakeven")))</f>
      </c>
      <c r="Q170" s="7">
        <f>IF($A170="","",IF($D170="","",CHOOSE(WEEKDAY($D170),"Sun","Mon","Tue","Wed","Thu","Fri","Sat")))</f>
      </c>
      <c r="R170" s="5">
        <f>IF($N170="","",SUMIFS($N$2:$N$501,$F$2:$F$501,"&lt;="&amp;$F170))</f>
      </c>
      <c r="S170" s="5">
        <f>IF($R170="","",MAX(0,_xlfn.MAXIFS($R$2:$R$501,$F$2:$F$501,"&lt;="&amp;$F170))-$R170)</f>
      </c>
      <c r="T170" s="7">
        <f>IF($A170="","",IF(OR($F170="",$G170=""),"Open","Closed"))</f>
      </c>
      <c r="U170" s="7">
        <f>IF($A170="","",TimeZone)</f>
      </c>
      <c r="V170" s="7">
        <f>IF($A170="","",$A170&amp;"-"&amp;IF($D170="","",YEAR($D170)&amp;RIGHT("0"&amp;MONTH($D170),2)&amp;RIGHT("0"&amp;DAY($D170),2)&amp;"-"&amp;RIGHT("0"&amp;HOUR($D170),2)&amp;RIGHT("0"&amp;MINUTE($D170),2)&amp;RIGHT("0"&amp;SECOND($D170),2))&amp;"-"&amp;$B170)</f>
      </c>
    </row>
    <row r="171">
      <c r="D171" s="3"/>
      <c r="E171" s="4"/>
      <c r="F171" s="3"/>
      <c r="G171" s="4"/>
      <c r="H171" s="4"/>
      <c r="I171" s="4"/>
      <c r="J171" s="4"/>
      <c r="M171" s="5">
        <f>IF(OR($A171="",$E171="",$G171="",$C171=""),"",ROUND(($G171-$E171)*$C171*IF($B171="Short",-1,1),2))</f>
      </c>
      <c r="N171" s="5">
        <f>IF($M171="","",ROUND($M171-IF($H171="",0,$H171),2))</f>
      </c>
      <c r="O171" s="6">
        <f>IF(OR($N171="",$I171=""),"",IF($E171=$I171,"",ROUND($N171/(ABS($E171-$I171)*$C171),2)))</f>
      </c>
      <c r="P171" s="7">
        <f>IF($N171="","",IF($N171&gt;0,"Win",IF($N171&lt;0,"Loss","Breakeven")))</f>
      </c>
      <c r="Q171" s="7">
        <f>IF($A171="","",IF($D171="","",CHOOSE(WEEKDAY($D171),"Sun","Mon","Tue","Wed","Thu","Fri","Sat")))</f>
      </c>
      <c r="R171" s="5">
        <f>IF($N171="","",SUMIFS($N$2:$N$501,$F$2:$F$501,"&lt;="&amp;$F171))</f>
      </c>
      <c r="S171" s="5">
        <f>IF($R171="","",MAX(0,_xlfn.MAXIFS($R$2:$R$501,$F$2:$F$501,"&lt;="&amp;$F171))-$R171)</f>
      </c>
      <c r="T171" s="7">
        <f>IF($A171="","",IF(OR($F171="",$G171=""),"Open","Closed"))</f>
      </c>
      <c r="U171" s="7">
        <f>IF($A171="","",TimeZone)</f>
      </c>
      <c r="V171" s="7">
        <f>IF($A171="","",$A171&amp;"-"&amp;IF($D171="","",YEAR($D171)&amp;RIGHT("0"&amp;MONTH($D171),2)&amp;RIGHT("0"&amp;DAY($D171),2)&amp;"-"&amp;RIGHT("0"&amp;HOUR($D171),2)&amp;RIGHT("0"&amp;MINUTE($D171),2)&amp;RIGHT("0"&amp;SECOND($D171),2))&amp;"-"&amp;$B171)</f>
      </c>
    </row>
    <row r="172">
      <c r="D172" s="3"/>
      <c r="E172" s="4"/>
      <c r="F172" s="3"/>
      <c r="G172" s="4"/>
      <c r="H172" s="4"/>
      <c r="I172" s="4"/>
      <c r="J172" s="4"/>
      <c r="M172" s="5">
        <f>IF(OR($A172="",$E172="",$G172="",$C172=""),"",ROUND(($G172-$E172)*$C172*IF($B172="Short",-1,1),2))</f>
      </c>
      <c r="N172" s="5">
        <f>IF($M172="","",ROUND($M172-IF($H172="",0,$H172),2))</f>
      </c>
      <c r="O172" s="6">
        <f>IF(OR($N172="",$I172=""),"",IF($E172=$I172,"",ROUND($N172/(ABS($E172-$I172)*$C172),2)))</f>
      </c>
      <c r="P172" s="7">
        <f>IF($N172="","",IF($N172&gt;0,"Win",IF($N172&lt;0,"Loss","Breakeven")))</f>
      </c>
      <c r="Q172" s="7">
        <f>IF($A172="","",IF($D172="","",CHOOSE(WEEKDAY($D172),"Sun","Mon","Tue","Wed","Thu","Fri","Sat")))</f>
      </c>
      <c r="R172" s="5">
        <f>IF($N172="","",SUMIFS($N$2:$N$501,$F$2:$F$501,"&lt;="&amp;$F172))</f>
      </c>
      <c r="S172" s="5">
        <f>IF($R172="","",MAX(0,_xlfn.MAXIFS($R$2:$R$501,$F$2:$F$501,"&lt;="&amp;$F172))-$R172)</f>
      </c>
      <c r="T172" s="7">
        <f>IF($A172="","",IF(OR($F172="",$G172=""),"Open","Closed"))</f>
      </c>
      <c r="U172" s="7">
        <f>IF($A172="","",TimeZone)</f>
      </c>
      <c r="V172" s="7">
        <f>IF($A172="","",$A172&amp;"-"&amp;IF($D172="","",YEAR($D172)&amp;RIGHT("0"&amp;MONTH($D172),2)&amp;RIGHT("0"&amp;DAY($D172),2)&amp;"-"&amp;RIGHT("0"&amp;HOUR($D172),2)&amp;RIGHT("0"&amp;MINUTE($D172),2)&amp;RIGHT("0"&amp;SECOND($D172),2))&amp;"-"&amp;$B172)</f>
      </c>
    </row>
    <row r="173">
      <c r="D173" s="3"/>
      <c r="E173" s="4"/>
      <c r="F173" s="3"/>
      <c r="G173" s="4"/>
      <c r="H173" s="4"/>
      <c r="I173" s="4"/>
      <c r="J173" s="4"/>
      <c r="M173" s="5">
        <f>IF(OR($A173="",$E173="",$G173="",$C173=""),"",ROUND(($G173-$E173)*$C173*IF($B173="Short",-1,1),2))</f>
      </c>
      <c r="N173" s="5">
        <f>IF($M173="","",ROUND($M173-IF($H173="",0,$H173),2))</f>
      </c>
      <c r="O173" s="6">
        <f>IF(OR($N173="",$I173=""),"",IF($E173=$I173,"",ROUND($N173/(ABS($E173-$I173)*$C173),2)))</f>
      </c>
      <c r="P173" s="7">
        <f>IF($N173="","",IF($N173&gt;0,"Win",IF($N173&lt;0,"Loss","Breakeven")))</f>
      </c>
      <c r="Q173" s="7">
        <f>IF($A173="","",IF($D173="","",CHOOSE(WEEKDAY($D173),"Sun","Mon","Tue","Wed","Thu","Fri","Sat")))</f>
      </c>
      <c r="R173" s="5">
        <f>IF($N173="","",SUMIFS($N$2:$N$501,$F$2:$F$501,"&lt;="&amp;$F173))</f>
      </c>
      <c r="S173" s="5">
        <f>IF($R173="","",MAX(0,_xlfn.MAXIFS($R$2:$R$501,$F$2:$F$501,"&lt;="&amp;$F173))-$R173)</f>
      </c>
      <c r="T173" s="7">
        <f>IF($A173="","",IF(OR($F173="",$G173=""),"Open","Closed"))</f>
      </c>
      <c r="U173" s="7">
        <f>IF($A173="","",TimeZone)</f>
      </c>
      <c r="V173" s="7">
        <f>IF($A173="","",$A173&amp;"-"&amp;IF($D173="","",YEAR($D173)&amp;RIGHT("0"&amp;MONTH($D173),2)&amp;RIGHT("0"&amp;DAY($D173),2)&amp;"-"&amp;RIGHT("0"&amp;HOUR($D173),2)&amp;RIGHT("0"&amp;MINUTE($D173),2)&amp;RIGHT("0"&amp;SECOND($D173),2))&amp;"-"&amp;$B173)</f>
      </c>
    </row>
    <row r="174">
      <c r="D174" s="3"/>
      <c r="E174" s="4"/>
      <c r="F174" s="3"/>
      <c r="G174" s="4"/>
      <c r="H174" s="4"/>
      <c r="I174" s="4"/>
      <c r="J174" s="4"/>
      <c r="M174" s="5">
        <f>IF(OR($A174="",$E174="",$G174="",$C174=""),"",ROUND(($G174-$E174)*$C174*IF($B174="Short",-1,1),2))</f>
      </c>
      <c r="N174" s="5">
        <f>IF($M174="","",ROUND($M174-IF($H174="",0,$H174),2))</f>
      </c>
      <c r="O174" s="6">
        <f>IF(OR($N174="",$I174=""),"",IF($E174=$I174,"",ROUND($N174/(ABS($E174-$I174)*$C174),2)))</f>
      </c>
      <c r="P174" s="7">
        <f>IF($N174="","",IF($N174&gt;0,"Win",IF($N174&lt;0,"Loss","Breakeven")))</f>
      </c>
      <c r="Q174" s="7">
        <f>IF($A174="","",IF($D174="","",CHOOSE(WEEKDAY($D174),"Sun","Mon","Tue","Wed","Thu","Fri","Sat")))</f>
      </c>
      <c r="R174" s="5">
        <f>IF($N174="","",SUMIFS($N$2:$N$501,$F$2:$F$501,"&lt;="&amp;$F174))</f>
      </c>
      <c r="S174" s="5">
        <f>IF($R174="","",MAX(0,_xlfn.MAXIFS($R$2:$R$501,$F$2:$F$501,"&lt;="&amp;$F174))-$R174)</f>
      </c>
      <c r="T174" s="7">
        <f>IF($A174="","",IF(OR($F174="",$G174=""),"Open","Closed"))</f>
      </c>
      <c r="U174" s="7">
        <f>IF($A174="","",TimeZone)</f>
      </c>
      <c r="V174" s="7">
        <f>IF($A174="","",$A174&amp;"-"&amp;IF($D174="","",YEAR($D174)&amp;RIGHT("0"&amp;MONTH($D174),2)&amp;RIGHT("0"&amp;DAY($D174),2)&amp;"-"&amp;RIGHT("0"&amp;HOUR($D174),2)&amp;RIGHT("0"&amp;MINUTE($D174),2)&amp;RIGHT("0"&amp;SECOND($D174),2))&amp;"-"&amp;$B174)</f>
      </c>
    </row>
    <row r="175">
      <c r="D175" s="3"/>
      <c r="E175" s="4"/>
      <c r="F175" s="3"/>
      <c r="G175" s="4"/>
      <c r="H175" s="4"/>
      <c r="I175" s="4"/>
      <c r="J175" s="4"/>
      <c r="M175" s="5">
        <f>IF(OR($A175="",$E175="",$G175="",$C175=""),"",ROUND(($G175-$E175)*$C175*IF($B175="Short",-1,1),2))</f>
      </c>
      <c r="N175" s="5">
        <f>IF($M175="","",ROUND($M175-IF($H175="",0,$H175),2))</f>
      </c>
      <c r="O175" s="6">
        <f>IF(OR($N175="",$I175=""),"",IF($E175=$I175,"",ROUND($N175/(ABS($E175-$I175)*$C175),2)))</f>
      </c>
      <c r="P175" s="7">
        <f>IF($N175="","",IF($N175&gt;0,"Win",IF($N175&lt;0,"Loss","Breakeven")))</f>
      </c>
      <c r="Q175" s="7">
        <f>IF($A175="","",IF($D175="","",CHOOSE(WEEKDAY($D175),"Sun","Mon","Tue","Wed","Thu","Fri","Sat")))</f>
      </c>
      <c r="R175" s="5">
        <f>IF($N175="","",SUMIFS($N$2:$N$501,$F$2:$F$501,"&lt;="&amp;$F175))</f>
      </c>
      <c r="S175" s="5">
        <f>IF($R175="","",MAX(0,_xlfn.MAXIFS($R$2:$R$501,$F$2:$F$501,"&lt;="&amp;$F175))-$R175)</f>
      </c>
      <c r="T175" s="7">
        <f>IF($A175="","",IF(OR($F175="",$G175=""),"Open","Closed"))</f>
      </c>
      <c r="U175" s="7">
        <f>IF($A175="","",TimeZone)</f>
      </c>
      <c r="V175" s="7">
        <f>IF($A175="","",$A175&amp;"-"&amp;IF($D175="","",YEAR($D175)&amp;RIGHT("0"&amp;MONTH($D175),2)&amp;RIGHT("0"&amp;DAY($D175),2)&amp;"-"&amp;RIGHT("0"&amp;HOUR($D175),2)&amp;RIGHT("0"&amp;MINUTE($D175),2)&amp;RIGHT("0"&amp;SECOND($D175),2))&amp;"-"&amp;$B175)</f>
      </c>
    </row>
    <row r="176">
      <c r="D176" s="3"/>
      <c r="E176" s="4"/>
      <c r="F176" s="3"/>
      <c r="G176" s="4"/>
      <c r="H176" s="4"/>
      <c r="I176" s="4"/>
      <c r="J176" s="4"/>
      <c r="M176" s="5">
        <f>IF(OR($A176="",$E176="",$G176="",$C176=""),"",ROUND(($G176-$E176)*$C176*IF($B176="Short",-1,1),2))</f>
      </c>
      <c r="N176" s="5">
        <f>IF($M176="","",ROUND($M176-IF($H176="",0,$H176),2))</f>
      </c>
      <c r="O176" s="6">
        <f>IF(OR($N176="",$I176=""),"",IF($E176=$I176,"",ROUND($N176/(ABS($E176-$I176)*$C176),2)))</f>
      </c>
      <c r="P176" s="7">
        <f>IF($N176="","",IF($N176&gt;0,"Win",IF($N176&lt;0,"Loss","Breakeven")))</f>
      </c>
      <c r="Q176" s="7">
        <f>IF($A176="","",IF($D176="","",CHOOSE(WEEKDAY($D176),"Sun","Mon","Tue","Wed","Thu","Fri","Sat")))</f>
      </c>
      <c r="R176" s="5">
        <f>IF($N176="","",SUMIFS($N$2:$N$501,$F$2:$F$501,"&lt;="&amp;$F176))</f>
      </c>
      <c r="S176" s="5">
        <f>IF($R176="","",MAX(0,_xlfn.MAXIFS($R$2:$R$501,$F$2:$F$501,"&lt;="&amp;$F176))-$R176)</f>
      </c>
      <c r="T176" s="7">
        <f>IF($A176="","",IF(OR($F176="",$G176=""),"Open","Closed"))</f>
      </c>
      <c r="U176" s="7">
        <f>IF($A176="","",TimeZone)</f>
      </c>
      <c r="V176" s="7">
        <f>IF($A176="","",$A176&amp;"-"&amp;IF($D176="","",YEAR($D176)&amp;RIGHT("0"&amp;MONTH($D176),2)&amp;RIGHT("0"&amp;DAY($D176),2)&amp;"-"&amp;RIGHT("0"&amp;HOUR($D176),2)&amp;RIGHT("0"&amp;MINUTE($D176),2)&amp;RIGHT("0"&amp;SECOND($D176),2))&amp;"-"&amp;$B176)</f>
      </c>
    </row>
    <row r="177">
      <c r="D177" s="3"/>
      <c r="E177" s="4"/>
      <c r="F177" s="3"/>
      <c r="G177" s="4"/>
      <c r="H177" s="4"/>
      <c r="I177" s="4"/>
      <c r="J177" s="4"/>
      <c r="M177" s="5">
        <f>IF(OR($A177="",$E177="",$G177="",$C177=""),"",ROUND(($G177-$E177)*$C177*IF($B177="Short",-1,1),2))</f>
      </c>
      <c r="N177" s="5">
        <f>IF($M177="","",ROUND($M177-IF($H177="",0,$H177),2))</f>
      </c>
      <c r="O177" s="6">
        <f>IF(OR($N177="",$I177=""),"",IF($E177=$I177,"",ROUND($N177/(ABS($E177-$I177)*$C177),2)))</f>
      </c>
      <c r="P177" s="7">
        <f>IF($N177="","",IF($N177&gt;0,"Win",IF($N177&lt;0,"Loss","Breakeven")))</f>
      </c>
      <c r="Q177" s="7">
        <f>IF($A177="","",IF($D177="","",CHOOSE(WEEKDAY($D177),"Sun","Mon","Tue","Wed","Thu","Fri","Sat")))</f>
      </c>
      <c r="R177" s="5">
        <f>IF($N177="","",SUMIFS($N$2:$N$501,$F$2:$F$501,"&lt;="&amp;$F177))</f>
      </c>
      <c r="S177" s="5">
        <f>IF($R177="","",MAX(0,_xlfn.MAXIFS($R$2:$R$501,$F$2:$F$501,"&lt;="&amp;$F177))-$R177)</f>
      </c>
      <c r="T177" s="7">
        <f>IF($A177="","",IF(OR($F177="",$G177=""),"Open","Closed"))</f>
      </c>
      <c r="U177" s="7">
        <f>IF($A177="","",TimeZone)</f>
      </c>
      <c r="V177" s="7">
        <f>IF($A177="","",$A177&amp;"-"&amp;IF($D177="","",YEAR($D177)&amp;RIGHT("0"&amp;MONTH($D177),2)&amp;RIGHT("0"&amp;DAY($D177),2)&amp;"-"&amp;RIGHT("0"&amp;HOUR($D177),2)&amp;RIGHT("0"&amp;MINUTE($D177),2)&amp;RIGHT("0"&amp;SECOND($D177),2))&amp;"-"&amp;$B177)</f>
      </c>
    </row>
    <row r="178">
      <c r="D178" s="3"/>
      <c r="E178" s="4"/>
      <c r="F178" s="3"/>
      <c r="G178" s="4"/>
      <c r="H178" s="4"/>
      <c r="I178" s="4"/>
      <c r="J178" s="4"/>
      <c r="M178" s="5">
        <f>IF(OR($A178="",$E178="",$G178="",$C178=""),"",ROUND(($G178-$E178)*$C178*IF($B178="Short",-1,1),2))</f>
      </c>
      <c r="N178" s="5">
        <f>IF($M178="","",ROUND($M178-IF($H178="",0,$H178),2))</f>
      </c>
      <c r="O178" s="6">
        <f>IF(OR($N178="",$I178=""),"",IF($E178=$I178,"",ROUND($N178/(ABS($E178-$I178)*$C178),2)))</f>
      </c>
      <c r="P178" s="7">
        <f>IF($N178="","",IF($N178&gt;0,"Win",IF($N178&lt;0,"Loss","Breakeven")))</f>
      </c>
      <c r="Q178" s="7">
        <f>IF($A178="","",IF($D178="","",CHOOSE(WEEKDAY($D178),"Sun","Mon","Tue","Wed","Thu","Fri","Sat")))</f>
      </c>
      <c r="R178" s="5">
        <f>IF($N178="","",SUMIFS($N$2:$N$501,$F$2:$F$501,"&lt;="&amp;$F178))</f>
      </c>
      <c r="S178" s="5">
        <f>IF($R178="","",MAX(0,_xlfn.MAXIFS($R$2:$R$501,$F$2:$F$501,"&lt;="&amp;$F178))-$R178)</f>
      </c>
      <c r="T178" s="7">
        <f>IF($A178="","",IF(OR($F178="",$G178=""),"Open","Closed"))</f>
      </c>
      <c r="U178" s="7">
        <f>IF($A178="","",TimeZone)</f>
      </c>
      <c r="V178" s="7">
        <f>IF($A178="","",$A178&amp;"-"&amp;IF($D178="","",YEAR($D178)&amp;RIGHT("0"&amp;MONTH($D178),2)&amp;RIGHT("0"&amp;DAY($D178),2)&amp;"-"&amp;RIGHT("0"&amp;HOUR($D178),2)&amp;RIGHT("0"&amp;MINUTE($D178),2)&amp;RIGHT("0"&amp;SECOND($D178),2))&amp;"-"&amp;$B178)</f>
      </c>
    </row>
    <row r="179">
      <c r="D179" s="3"/>
      <c r="E179" s="4"/>
      <c r="F179" s="3"/>
      <c r="G179" s="4"/>
      <c r="H179" s="4"/>
      <c r="I179" s="4"/>
      <c r="J179" s="4"/>
      <c r="M179" s="5">
        <f>IF(OR($A179="",$E179="",$G179="",$C179=""),"",ROUND(($G179-$E179)*$C179*IF($B179="Short",-1,1),2))</f>
      </c>
      <c r="N179" s="5">
        <f>IF($M179="","",ROUND($M179-IF($H179="",0,$H179),2))</f>
      </c>
      <c r="O179" s="6">
        <f>IF(OR($N179="",$I179=""),"",IF($E179=$I179,"",ROUND($N179/(ABS($E179-$I179)*$C179),2)))</f>
      </c>
      <c r="P179" s="7">
        <f>IF($N179="","",IF($N179&gt;0,"Win",IF($N179&lt;0,"Loss","Breakeven")))</f>
      </c>
      <c r="Q179" s="7">
        <f>IF($A179="","",IF($D179="","",CHOOSE(WEEKDAY($D179),"Sun","Mon","Tue","Wed","Thu","Fri","Sat")))</f>
      </c>
      <c r="R179" s="5">
        <f>IF($N179="","",SUMIFS($N$2:$N$501,$F$2:$F$501,"&lt;="&amp;$F179))</f>
      </c>
      <c r="S179" s="5">
        <f>IF($R179="","",MAX(0,_xlfn.MAXIFS($R$2:$R$501,$F$2:$F$501,"&lt;="&amp;$F179))-$R179)</f>
      </c>
      <c r="T179" s="7">
        <f>IF($A179="","",IF(OR($F179="",$G179=""),"Open","Closed"))</f>
      </c>
      <c r="U179" s="7">
        <f>IF($A179="","",TimeZone)</f>
      </c>
      <c r="V179" s="7">
        <f>IF($A179="","",$A179&amp;"-"&amp;IF($D179="","",YEAR($D179)&amp;RIGHT("0"&amp;MONTH($D179),2)&amp;RIGHT("0"&amp;DAY($D179),2)&amp;"-"&amp;RIGHT("0"&amp;HOUR($D179),2)&amp;RIGHT("0"&amp;MINUTE($D179),2)&amp;RIGHT("0"&amp;SECOND($D179),2))&amp;"-"&amp;$B179)</f>
      </c>
    </row>
    <row r="180">
      <c r="D180" s="3"/>
      <c r="E180" s="4"/>
      <c r="F180" s="3"/>
      <c r="G180" s="4"/>
      <c r="H180" s="4"/>
      <c r="I180" s="4"/>
      <c r="J180" s="4"/>
      <c r="M180" s="5">
        <f>IF(OR($A180="",$E180="",$G180="",$C180=""),"",ROUND(($G180-$E180)*$C180*IF($B180="Short",-1,1),2))</f>
      </c>
      <c r="N180" s="5">
        <f>IF($M180="","",ROUND($M180-IF($H180="",0,$H180),2))</f>
      </c>
      <c r="O180" s="6">
        <f>IF(OR($N180="",$I180=""),"",IF($E180=$I180,"",ROUND($N180/(ABS($E180-$I180)*$C180),2)))</f>
      </c>
      <c r="P180" s="7">
        <f>IF($N180="","",IF($N180&gt;0,"Win",IF($N180&lt;0,"Loss","Breakeven")))</f>
      </c>
      <c r="Q180" s="7">
        <f>IF($A180="","",IF($D180="","",CHOOSE(WEEKDAY($D180),"Sun","Mon","Tue","Wed","Thu","Fri","Sat")))</f>
      </c>
      <c r="R180" s="5">
        <f>IF($N180="","",SUMIFS($N$2:$N$501,$F$2:$F$501,"&lt;="&amp;$F180))</f>
      </c>
      <c r="S180" s="5">
        <f>IF($R180="","",MAX(0,_xlfn.MAXIFS($R$2:$R$501,$F$2:$F$501,"&lt;="&amp;$F180))-$R180)</f>
      </c>
      <c r="T180" s="7">
        <f>IF($A180="","",IF(OR($F180="",$G180=""),"Open","Closed"))</f>
      </c>
      <c r="U180" s="7">
        <f>IF($A180="","",TimeZone)</f>
      </c>
      <c r="V180" s="7">
        <f>IF($A180="","",$A180&amp;"-"&amp;IF($D180="","",YEAR($D180)&amp;RIGHT("0"&amp;MONTH($D180),2)&amp;RIGHT("0"&amp;DAY($D180),2)&amp;"-"&amp;RIGHT("0"&amp;HOUR($D180),2)&amp;RIGHT("0"&amp;MINUTE($D180),2)&amp;RIGHT("0"&amp;SECOND($D180),2))&amp;"-"&amp;$B180)</f>
      </c>
    </row>
    <row r="181">
      <c r="D181" s="3"/>
      <c r="E181" s="4"/>
      <c r="F181" s="3"/>
      <c r="G181" s="4"/>
      <c r="H181" s="4"/>
      <c r="I181" s="4"/>
      <c r="J181" s="4"/>
      <c r="M181" s="5">
        <f>IF(OR($A181="",$E181="",$G181="",$C181=""),"",ROUND(($G181-$E181)*$C181*IF($B181="Short",-1,1),2))</f>
      </c>
      <c r="N181" s="5">
        <f>IF($M181="","",ROUND($M181-IF($H181="",0,$H181),2))</f>
      </c>
      <c r="O181" s="6">
        <f>IF(OR($N181="",$I181=""),"",IF($E181=$I181,"",ROUND($N181/(ABS($E181-$I181)*$C181),2)))</f>
      </c>
      <c r="P181" s="7">
        <f>IF($N181="","",IF($N181&gt;0,"Win",IF($N181&lt;0,"Loss","Breakeven")))</f>
      </c>
      <c r="Q181" s="7">
        <f>IF($A181="","",IF($D181="","",CHOOSE(WEEKDAY($D181),"Sun","Mon","Tue","Wed","Thu","Fri","Sat")))</f>
      </c>
      <c r="R181" s="5">
        <f>IF($N181="","",SUMIFS($N$2:$N$501,$F$2:$F$501,"&lt;="&amp;$F181))</f>
      </c>
      <c r="S181" s="5">
        <f>IF($R181="","",MAX(0,_xlfn.MAXIFS($R$2:$R$501,$F$2:$F$501,"&lt;="&amp;$F181))-$R181)</f>
      </c>
      <c r="T181" s="7">
        <f>IF($A181="","",IF(OR($F181="",$G181=""),"Open","Closed"))</f>
      </c>
      <c r="U181" s="7">
        <f>IF($A181="","",TimeZone)</f>
      </c>
      <c r="V181" s="7">
        <f>IF($A181="","",$A181&amp;"-"&amp;IF($D181="","",YEAR($D181)&amp;RIGHT("0"&amp;MONTH($D181),2)&amp;RIGHT("0"&amp;DAY($D181),2)&amp;"-"&amp;RIGHT("0"&amp;HOUR($D181),2)&amp;RIGHT("0"&amp;MINUTE($D181),2)&amp;RIGHT("0"&amp;SECOND($D181),2))&amp;"-"&amp;$B181)</f>
      </c>
    </row>
    <row r="182">
      <c r="D182" s="3"/>
      <c r="E182" s="4"/>
      <c r="F182" s="3"/>
      <c r="G182" s="4"/>
      <c r="H182" s="4"/>
      <c r="I182" s="4"/>
      <c r="J182" s="4"/>
      <c r="M182" s="5">
        <f>IF(OR($A182="",$E182="",$G182="",$C182=""),"",ROUND(($G182-$E182)*$C182*IF($B182="Short",-1,1),2))</f>
      </c>
      <c r="N182" s="5">
        <f>IF($M182="","",ROUND($M182-IF($H182="",0,$H182),2))</f>
      </c>
      <c r="O182" s="6">
        <f>IF(OR($N182="",$I182=""),"",IF($E182=$I182,"",ROUND($N182/(ABS($E182-$I182)*$C182),2)))</f>
      </c>
      <c r="P182" s="7">
        <f>IF($N182="","",IF($N182&gt;0,"Win",IF($N182&lt;0,"Loss","Breakeven")))</f>
      </c>
      <c r="Q182" s="7">
        <f>IF($A182="","",IF($D182="","",CHOOSE(WEEKDAY($D182),"Sun","Mon","Tue","Wed","Thu","Fri","Sat")))</f>
      </c>
      <c r="R182" s="5">
        <f>IF($N182="","",SUMIFS($N$2:$N$501,$F$2:$F$501,"&lt;="&amp;$F182))</f>
      </c>
      <c r="S182" s="5">
        <f>IF($R182="","",MAX(0,_xlfn.MAXIFS($R$2:$R$501,$F$2:$F$501,"&lt;="&amp;$F182))-$R182)</f>
      </c>
      <c r="T182" s="7">
        <f>IF($A182="","",IF(OR($F182="",$G182=""),"Open","Closed"))</f>
      </c>
      <c r="U182" s="7">
        <f>IF($A182="","",TimeZone)</f>
      </c>
      <c r="V182" s="7">
        <f>IF($A182="","",$A182&amp;"-"&amp;IF($D182="","",YEAR($D182)&amp;RIGHT("0"&amp;MONTH($D182),2)&amp;RIGHT("0"&amp;DAY($D182),2)&amp;"-"&amp;RIGHT("0"&amp;HOUR($D182),2)&amp;RIGHT("0"&amp;MINUTE($D182),2)&amp;RIGHT("0"&amp;SECOND($D182),2))&amp;"-"&amp;$B182)</f>
      </c>
    </row>
    <row r="183">
      <c r="D183" s="3"/>
      <c r="E183" s="4"/>
      <c r="F183" s="3"/>
      <c r="G183" s="4"/>
      <c r="H183" s="4"/>
      <c r="I183" s="4"/>
      <c r="J183" s="4"/>
      <c r="M183" s="5">
        <f>IF(OR($A183="",$E183="",$G183="",$C183=""),"",ROUND(($G183-$E183)*$C183*IF($B183="Short",-1,1),2))</f>
      </c>
      <c r="N183" s="5">
        <f>IF($M183="","",ROUND($M183-IF($H183="",0,$H183),2))</f>
      </c>
      <c r="O183" s="6">
        <f>IF(OR($N183="",$I183=""),"",IF($E183=$I183,"",ROUND($N183/(ABS($E183-$I183)*$C183),2)))</f>
      </c>
      <c r="P183" s="7">
        <f>IF($N183="","",IF($N183&gt;0,"Win",IF($N183&lt;0,"Loss","Breakeven")))</f>
      </c>
      <c r="Q183" s="7">
        <f>IF($A183="","",IF($D183="","",CHOOSE(WEEKDAY($D183),"Sun","Mon","Tue","Wed","Thu","Fri","Sat")))</f>
      </c>
      <c r="R183" s="5">
        <f>IF($N183="","",SUMIFS($N$2:$N$501,$F$2:$F$501,"&lt;="&amp;$F183))</f>
      </c>
      <c r="S183" s="5">
        <f>IF($R183="","",MAX(0,_xlfn.MAXIFS($R$2:$R$501,$F$2:$F$501,"&lt;="&amp;$F183))-$R183)</f>
      </c>
      <c r="T183" s="7">
        <f>IF($A183="","",IF(OR($F183="",$G183=""),"Open","Closed"))</f>
      </c>
      <c r="U183" s="7">
        <f>IF($A183="","",TimeZone)</f>
      </c>
      <c r="V183" s="7">
        <f>IF($A183="","",$A183&amp;"-"&amp;IF($D183="","",YEAR($D183)&amp;RIGHT("0"&amp;MONTH($D183),2)&amp;RIGHT("0"&amp;DAY($D183),2)&amp;"-"&amp;RIGHT("0"&amp;HOUR($D183),2)&amp;RIGHT("0"&amp;MINUTE($D183),2)&amp;RIGHT("0"&amp;SECOND($D183),2))&amp;"-"&amp;$B183)</f>
      </c>
    </row>
    <row r="184">
      <c r="D184" s="3"/>
      <c r="E184" s="4"/>
      <c r="F184" s="3"/>
      <c r="G184" s="4"/>
      <c r="H184" s="4"/>
      <c r="I184" s="4"/>
      <c r="J184" s="4"/>
      <c r="M184" s="5">
        <f>IF(OR($A184="",$E184="",$G184="",$C184=""),"",ROUND(($G184-$E184)*$C184*IF($B184="Short",-1,1),2))</f>
      </c>
      <c r="N184" s="5">
        <f>IF($M184="","",ROUND($M184-IF($H184="",0,$H184),2))</f>
      </c>
      <c r="O184" s="6">
        <f>IF(OR($N184="",$I184=""),"",IF($E184=$I184,"",ROUND($N184/(ABS($E184-$I184)*$C184),2)))</f>
      </c>
      <c r="P184" s="7">
        <f>IF($N184="","",IF($N184&gt;0,"Win",IF($N184&lt;0,"Loss","Breakeven")))</f>
      </c>
      <c r="Q184" s="7">
        <f>IF($A184="","",IF($D184="","",CHOOSE(WEEKDAY($D184),"Sun","Mon","Tue","Wed","Thu","Fri","Sat")))</f>
      </c>
      <c r="R184" s="5">
        <f>IF($N184="","",SUMIFS($N$2:$N$501,$F$2:$F$501,"&lt;="&amp;$F184))</f>
      </c>
      <c r="S184" s="5">
        <f>IF($R184="","",MAX(0,_xlfn.MAXIFS($R$2:$R$501,$F$2:$F$501,"&lt;="&amp;$F184))-$R184)</f>
      </c>
      <c r="T184" s="7">
        <f>IF($A184="","",IF(OR($F184="",$G184=""),"Open","Closed"))</f>
      </c>
      <c r="U184" s="7">
        <f>IF($A184="","",TimeZone)</f>
      </c>
      <c r="V184" s="7">
        <f>IF($A184="","",$A184&amp;"-"&amp;IF($D184="","",YEAR($D184)&amp;RIGHT("0"&amp;MONTH($D184),2)&amp;RIGHT("0"&amp;DAY($D184),2)&amp;"-"&amp;RIGHT("0"&amp;HOUR($D184),2)&amp;RIGHT("0"&amp;MINUTE($D184),2)&amp;RIGHT("0"&amp;SECOND($D184),2))&amp;"-"&amp;$B184)</f>
      </c>
    </row>
    <row r="185">
      <c r="D185" s="3"/>
      <c r="E185" s="4"/>
      <c r="F185" s="3"/>
      <c r="G185" s="4"/>
      <c r="H185" s="4"/>
      <c r="I185" s="4"/>
      <c r="J185" s="4"/>
      <c r="M185" s="5">
        <f>IF(OR($A185="",$E185="",$G185="",$C185=""),"",ROUND(($G185-$E185)*$C185*IF($B185="Short",-1,1),2))</f>
      </c>
      <c r="N185" s="5">
        <f>IF($M185="","",ROUND($M185-IF($H185="",0,$H185),2))</f>
      </c>
      <c r="O185" s="6">
        <f>IF(OR($N185="",$I185=""),"",IF($E185=$I185,"",ROUND($N185/(ABS($E185-$I185)*$C185),2)))</f>
      </c>
      <c r="P185" s="7">
        <f>IF($N185="","",IF($N185&gt;0,"Win",IF($N185&lt;0,"Loss","Breakeven")))</f>
      </c>
      <c r="Q185" s="7">
        <f>IF($A185="","",IF($D185="","",CHOOSE(WEEKDAY($D185),"Sun","Mon","Tue","Wed","Thu","Fri","Sat")))</f>
      </c>
      <c r="R185" s="5">
        <f>IF($N185="","",SUMIFS($N$2:$N$501,$F$2:$F$501,"&lt;="&amp;$F185))</f>
      </c>
      <c r="S185" s="5">
        <f>IF($R185="","",MAX(0,_xlfn.MAXIFS($R$2:$R$501,$F$2:$F$501,"&lt;="&amp;$F185))-$R185)</f>
      </c>
      <c r="T185" s="7">
        <f>IF($A185="","",IF(OR($F185="",$G185=""),"Open","Closed"))</f>
      </c>
      <c r="U185" s="7">
        <f>IF($A185="","",TimeZone)</f>
      </c>
      <c r="V185" s="7">
        <f>IF($A185="","",$A185&amp;"-"&amp;IF($D185="","",YEAR($D185)&amp;RIGHT("0"&amp;MONTH($D185),2)&amp;RIGHT("0"&amp;DAY($D185),2)&amp;"-"&amp;RIGHT("0"&amp;HOUR($D185),2)&amp;RIGHT("0"&amp;MINUTE($D185),2)&amp;RIGHT("0"&amp;SECOND($D185),2))&amp;"-"&amp;$B185)</f>
      </c>
    </row>
    <row r="186">
      <c r="D186" s="3"/>
      <c r="E186" s="4"/>
      <c r="F186" s="3"/>
      <c r="G186" s="4"/>
      <c r="H186" s="4"/>
      <c r="I186" s="4"/>
      <c r="J186" s="4"/>
      <c r="M186" s="5">
        <f>IF(OR($A186="",$E186="",$G186="",$C186=""),"",ROUND(($G186-$E186)*$C186*IF($B186="Short",-1,1),2))</f>
      </c>
      <c r="N186" s="5">
        <f>IF($M186="","",ROUND($M186-IF($H186="",0,$H186),2))</f>
      </c>
      <c r="O186" s="6">
        <f>IF(OR($N186="",$I186=""),"",IF($E186=$I186,"",ROUND($N186/(ABS($E186-$I186)*$C186),2)))</f>
      </c>
      <c r="P186" s="7">
        <f>IF($N186="","",IF($N186&gt;0,"Win",IF($N186&lt;0,"Loss","Breakeven")))</f>
      </c>
      <c r="Q186" s="7">
        <f>IF($A186="","",IF($D186="","",CHOOSE(WEEKDAY($D186),"Sun","Mon","Tue","Wed","Thu","Fri","Sat")))</f>
      </c>
      <c r="R186" s="5">
        <f>IF($N186="","",SUMIFS($N$2:$N$501,$F$2:$F$501,"&lt;="&amp;$F186))</f>
      </c>
      <c r="S186" s="5">
        <f>IF($R186="","",MAX(0,_xlfn.MAXIFS($R$2:$R$501,$F$2:$F$501,"&lt;="&amp;$F186))-$R186)</f>
      </c>
      <c r="T186" s="7">
        <f>IF($A186="","",IF(OR($F186="",$G186=""),"Open","Closed"))</f>
      </c>
      <c r="U186" s="7">
        <f>IF($A186="","",TimeZone)</f>
      </c>
      <c r="V186" s="7">
        <f>IF($A186="","",$A186&amp;"-"&amp;IF($D186="","",YEAR($D186)&amp;RIGHT("0"&amp;MONTH($D186),2)&amp;RIGHT("0"&amp;DAY($D186),2)&amp;"-"&amp;RIGHT("0"&amp;HOUR($D186),2)&amp;RIGHT("0"&amp;MINUTE($D186),2)&amp;RIGHT("0"&amp;SECOND($D186),2))&amp;"-"&amp;$B186)</f>
      </c>
    </row>
    <row r="187">
      <c r="D187" s="3"/>
      <c r="E187" s="4"/>
      <c r="F187" s="3"/>
      <c r="G187" s="4"/>
      <c r="H187" s="4"/>
      <c r="I187" s="4"/>
      <c r="J187" s="4"/>
      <c r="M187" s="5">
        <f>IF(OR($A187="",$E187="",$G187="",$C187=""),"",ROUND(($G187-$E187)*$C187*IF($B187="Short",-1,1),2))</f>
      </c>
      <c r="N187" s="5">
        <f>IF($M187="","",ROUND($M187-IF($H187="",0,$H187),2))</f>
      </c>
      <c r="O187" s="6">
        <f>IF(OR($N187="",$I187=""),"",IF($E187=$I187,"",ROUND($N187/(ABS($E187-$I187)*$C187),2)))</f>
      </c>
      <c r="P187" s="7">
        <f>IF($N187="","",IF($N187&gt;0,"Win",IF($N187&lt;0,"Loss","Breakeven")))</f>
      </c>
      <c r="Q187" s="7">
        <f>IF($A187="","",IF($D187="","",CHOOSE(WEEKDAY($D187),"Sun","Mon","Tue","Wed","Thu","Fri","Sat")))</f>
      </c>
      <c r="R187" s="5">
        <f>IF($N187="","",SUMIFS($N$2:$N$501,$F$2:$F$501,"&lt;="&amp;$F187))</f>
      </c>
      <c r="S187" s="5">
        <f>IF($R187="","",MAX(0,_xlfn.MAXIFS($R$2:$R$501,$F$2:$F$501,"&lt;="&amp;$F187))-$R187)</f>
      </c>
      <c r="T187" s="7">
        <f>IF($A187="","",IF(OR($F187="",$G187=""),"Open","Closed"))</f>
      </c>
      <c r="U187" s="7">
        <f>IF($A187="","",TimeZone)</f>
      </c>
      <c r="V187" s="7">
        <f>IF($A187="","",$A187&amp;"-"&amp;IF($D187="","",YEAR($D187)&amp;RIGHT("0"&amp;MONTH($D187),2)&amp;RIGHT("0"&amp;DAY($D187),2)&amp;"-"&amp;RIGHT("0"&amp;HOUR($D187),2)&amp;RIGHT("0"&amp;MINUTE($D187),2)&amp;RIGHT("0"&amp;SECOND($D187),2))&amp;"-"&amp;$B187)</f>
      </c>
    </row>
    <row r="188">
      <c r="D188" s="3"/>
      <c r="E188" s="4"/>
      <c r="F188" s="3"/>
      <c r="G188" s="4"/>
      <c r="H188" s="4"/>
      <c r="I188" s="4"/>
      <c r="J188" s="4"/>
      <c r="M188" s="5">
        <f>IF(OR($A188="",$E188="",$G188="",$C188=""),"",ROUND(($G188-$E188)*$C188*IF($B188="Short",-1,1),2))</f>
      </c>
      <c r="N188" s="5">
        <f>IF($M188="","",ROUND($M188-IF($H188="",0,$H188),2))</f>
      </c>
      <c r="O188" s="6">
        <f>IF(OR($N188="",$I188=""),"",IF($E188=$I188,"",ROUND($N188/(ABS($E188-$I188)*$C188),2)))</f>
      </c>
      <c r="P188" s="7">
        <f>IF($N188="","",IF($N188&gt;0,"Win",IF($N188&lt;0,"Loss","Breakeven")))</f>
      </c>
      <c r="Q188" s="7">
        <f>IF($A188="","",IF($D188="","",CHOOSE(WEEKDAY($D188),"Sun","Mon","Tue","Wed","Thu","Fri","Sat")))</f>
      </c>
      <c r="R188" s="5">
        <f>IF($N188="","",SUMIFS($N$2:$N$501,$F$2:$F$501,"&lt;="&amp;$F188))</f>
      </c>
      <c r="S188" s="5">
        <f>IF($R188="","",MAX(0,_xlfn.MAXIFS($R$2:$R$501,$F$2:$F$501,"&lt;="&amp;$F188))-$R188)</f>
      </c>
      <c r="T188" s="7">
        <f>IF($A188="","",IF(OR($F188="",$G188=""),"Open","Closed"))</f>
      </c>
      <c r="U188" s="7">
        <f>IF($A188="","",TimeZone)</f>
      </c>
      <c r="V188" s="7">
        <f>IF($A188="","",$A188&amp;"-"&amp;IF($D188="","",YEAR($D188)&amp;RIGHT("0"&amp;MONTH($D188),2)&amp;RIGHT("0"&amp;DAY($D188),2)&amp;"-"&amp;RIGHT("0"&amp;HOUR($D188),2)&amp;RIGHT("0"&amp;MINUTE($D188),2)&amp;RIGHT("0"&amp;SECOND($D188),2))&amp;"-"&amp;$B188)</f>
      </c>
    </row>
    <row r="189">
      <c r="D189" s="3"/>
      <c r="E189" s="4"/>
      <c r="F189" s="3"/>
      <c r="G189" s="4"/>
      <c r="H189" s="4"/>
      <c r="I189" s="4"/>
      <c r="J189" s="4"/>
      <c r="M189" s="5">
        <f>IF(OR($A189="",$E189="",$G189="",$C189=""),"",ROUND(($G189-$E189)*$C189*IF($B189="Short",-1,1),2))</f>
      </c>
      <c r="N189" s="5">
        <f>IF($M189="","",ROUND($M189-IF($H189="",0,$H189),2))</f>
      </c>
      <c r="O189" s="6">
        <f>IF(OR($N189="",$I189=""),"",IF($E189=$I189,"",ROUND($N189/(ABS($E189-$I189)*$C189),2)))</f>
      </c>
      <c r="P189" s="7">
        <f>IF($N189="","",IF($N189&gt;0,"Win",IF($N189&lt;0,"Loss","Breakeven")))</f>
      </c>
      <c r="Q189" s="7">
        <f>IF($A189="","",IF($D189="","",CHOOSE(WEEKDAY($D189),"Sun","Mon","Tue","Wed","Thu","Fri","Sat")))</f>
      </c>
      <c r="R189" s="5">
        <f>IF($N189="","",SUMIFS($N$2:$N$501,$F$2:$F$501,"&lt;="&amp;$F189))</f>
      </c>
      <c r="S189" s="5">
        <f>IF($R189="","",MAX(0,_xlfn.MAXIFS($R$2:$R$501,$F$2:$F$501,"&lt;="&amp;$F189))-$R189)</f>
      </c>
      <c r="T189" s="7">
        <f>IF($A189="","",IF(OR($F189="",$G189=""),"Open","Closed"))</f>
      </c>
      <c r="U189" s="7">
        <f>IF($A189="","",TimeZone)</f>
      </c>
      <c r="V189" s="7">
        <f>IF($A189="","",$A189&amp;"-"&amp;IF($D189="","",YEAR($D189)&amp;RIGHT("0"&amp;MONTH($D189),2)&amp;RIGHT("0"&amp;DAY($D189),2)&amp;"-"&amp;RIGHT("0"&amp;HOUR($D189),2)&amp;RIGHT("0"&amp;MINUTE($D189),2)&amp;RIGHT("0"&amp;SECOND($D189),2))&amp;"-"&amp;$B189)</f>
      </c>
    </row>
    <row r="190">
      <c r="D190" s="3"/>
      <c r="E190" s="4"/>
      <c r="F190" s="3"/>
      <c r="G190" s="4"/>
      <c r="H190" s="4"/>
      <c r="I190" s="4"/>
      <c r="J190" s="4"/>
      <c r="M190" s="5">
        <f>IF(OR($A190="",$E190="",$G190="",$C190=""),"",ROUND(($G190-$E190)*$C190*IF($B190="Short",-1,1),2))</f>
      </c>
      <c r="N190" s="5">
        <f>IF($M190="","",ROUND($M190-IF($H190="",0,$H190),2))</f>
      </c>
      <c r="O190" s="6">
        <f>IF(OR($N190="",$I190=""),"",IF($E190=$I190,"",ROUND($N190/(ABS($E190-$I190)*$C190),2)))</f>
      </c>
      <c r="P190" s="7">
        <f>IF($N190="","",IF($N190&gt;0,"Win",IF($N190&lt;0,"Loss","Breakeven")))</f>
      </c>
      <c r="Q190" s="7">
        <f>IF($A190="","",IF($D190="","",CHOOSE(WEEKDAY($D190),"Sun","Mon","Tue","Wed","Thu","Fri","Sat")))</f>
      </c>
      <c r="R190" s="5">
        <f>IF($N190="","",SUMIFS($N$2:$N$501,$F$2:$F$501,"&lt;="&amp;$F190))</f>
      </c>
      <c r="S190" s="5">
        <f>IF($R190="","",MAX(0,_xlfn.MAXIFS($R$2:$R$501,$F$2:$F$501,"&lt;="&amp;$F190))-$R190)</f>
      </c>
      <c r="T190" s="7">
        <f>IF($A190="","",IF(OR($F190="",$G190=""),"Open","Closed"))</f>
      </c>
      <c r="U190" s="7">
        <f>IF($A190="","",TimeZone)</f>
      </c>
      <c r="V190" s="7">
        <f>IF($A190="","",$A190&amp;"-"&amp;IF($D190="","",YEAR($D190)&amp;RIGHT("0"&amp;MONTH($D190),2)&amp;RIGHT("0"&amp;DAY($D190),2)&amp;"-"&amp;RIGHT("0"&amp;HOUR($D190),2)&amp;RIGHT("0"&amp;MINUTE($D190),2)&amp;RIGHT("0"&amp;SECOND($D190),2))&amp;"-"&amp;$B190)</f>
      </c>
    </row>
    <row r="191">
      <c r="D191" s="3"/>
      <c r="E191" s="4"/>
      <c r="F191" s="3"/>
      <c r="G191" s="4"/>
      <c r="H191" s="4"/>
      <c r="I191" s="4"/>
      <c r="J191" s="4"/>
      <c r="M191" s="5">
        <f>IF(OR($A191="",$E191="",$G191="",$C191=""),"",ROUND(($G191-$E191)*$C191*IF($B191="Short",-1,1),2))</f>
      </c>
      <c r="N191" s="5">
        <f>IF($M191="","",ROUND($M191-IF($H191="",0,$H191),2))</f>
      </c>
      <c r="O191" s="6">
        <f>IF(OR($N191="",$I191=""),"",IF($E191=$I191,"",ROUND($N191/(ABS($E191-$I191)*$C191),2)))</f>
      </c>
      <c r="P191" s="7">
        <f>IF($N191="","",IF($N191&gt;0,"Win",IF($N191&lt;0,"Loss","Breakeven")))</f>
      </c>
      <c r="Q191" s="7">
        <f>IF($A191="","",IF($D191="","",CHOOSE(WEEKDAY($D191),"Sun","Mon","Tue","Wed","Thu","Fri","Sat")))</f>
      </c>
      <c r="R191" s="5">
        <f>IF($N191="","",SUMIFS($N$2:$N$501,$F$2:$F$501,"&lt;="&amp;$F191))</f>
      </c>
      <c r="S191" s="5">
        <f>IF($R191="","",MAX(0,_xlfn.MAXIFS($R$2:$R$501,$F$2:$F$501,"&lt;="&amp;$F191))-$R191)</f>
      </c>
      <c r="T191" s="7">
        <f>IF($A191="","",IF(OR($F191="",$G191=""),"Open","Closed"))</f>
      </c>
      <c r="U191" s="7">
        <f>IF($A191="","",TimeZone)</f>
      </c>
      <c r="V191" s="7">
        <f>IF($A191="","",$A191&amp;"-"&amp;IF($D191="","",YEAR($D191)&amp;RIGHT("0"&amp;MONTH($D191),2)&amp;RIGHT("0"&amp;DAY($D191),2)&amp;"-"&amp;RIGHT("0"&amp;HOUR($D191),2)&amp;RIGHT("0"&amp;MINUTE($D191),2)&amp;RIGHT("0"&amp;SECOND($D191),2))&amp;"-"&amp;$B191)</f>
      </c>
    </row>
    <row r="192">
      <c r="D192" s="3"/>
      <c r="E192" s="4"/>
      <c r="F192" s="3"/>
      <c r="G192" s="4"/>
      <c r="H192" s="4"/>
      <c r="I192" s="4"/>
      <c r="J192" s="4"/>
      <c r="M192" s="5">
        <f>IF(OR($A192="",$E192="",$G192="",$C192=""),"",ROUND(($G192-$E192)*$C192*IF($B192="Short",-1,1),2))</f>
      </c>
      <c r="N192" s="5">
        <f>IF($M192="","",ROUND($M192-IF($H192="",0,$H192),2))</f>
      </c>
      <c r="O192" s="6">
        <f>IF(OR($N192="",$I192=""),"",IF($E192=$I192,"",ROUND($N192/(ABS($E192-$I192)*$C192),2)))</f>
      </c>
      <c r="P192" s="7">
        <f>IF($N192="","",IF($N192&gt;0,"Win",IF($N192&lt;0,"Loss","Breakeven")))</f>
      </c>
      <c r="Q192" s="7">
        <f>IF($A192="","",IF($D192="","",CHOOSE(WEEKDAY($D192),"Sun","Mon","Tue","Wed","Thu","Fri","Sat")))</f>
      </c>
      <c r="R192" s="5">
        <f>IF($N192="","",SUMIFS($N$2:$N$501,$F$2:$F$501,"&lt;="&amp;$F192))</f>
      </c>
      <c r="S192" s="5">
        <f>IF($R192="","",MAX(0,_xlfn.MAXIFS($R$2:$R$501,$F$2:$F$501,"&lt;="&amp;$F192))-$R192)</f>
      </c>
      <c r="T192" s="7">
        <f>IF($A192="","",IF(OR($F192="",$G192=""),"Open","Closed"))</f>
      </c>
      <c r="U192" s="7">
        <f>IF($A192="","",TimeZone)</f>
      </c>
      <c r="V192" s="7">
        <f>IF($A192="","",$A192&amp;"-"&amp;IF($D192="","",YEAR($D192)&amp;RIGHT("0"&amp;MONTH($D192),2)&amp;RIGHT("0"&amp;DAY($D192),2)&amp;"-"&amp;RIGHT("0"&amp;HOUR($D192),2)&amp;RIGHT("0"&amp;MINUTE($D192),2)&amp;RIGHT("0"&amp;SECOND($D192),2))&amp;"-"&amp;$B192)</f>
      </c>
    </row>
    <row r="193">
      <c r="D193" s="3"/>
      <c r="E193" s="4"/>
      <c r="F193" s="3"/>
      <c r="G193" s="4"/>
      <c r="H193" s="4"/>
      <c r="I193" s="4"/>
      <c r="J193" s="4"/>
      <c r="M193" s="5">
        <f>IF(OR($A193="",$E193="",$G193="",$C193=""),"",ROUND(($G193-$E193)*$C193*IF($B193="Short",-1,1),2))</f>
      </c>
      <c r="N193" s="5">
        <f>IF($M193="","",ROUND($M193-IF($H193="",0,$H193),2))</f>
      </c>
      <c r="O193" s="6">
        <f>IF(OR($N193="",$I193=""),"",IF($E193=$I193,"",ROUND($N193/(ABS($E193-$I193)*$C193),2)))</f>
      </c>
      <c r="P193" s="7">
        <f>IF($N193="","",IF($N193&gt;0,"Win",IF($N193&lt;0,"Loss","Breakeven")))</f>
      </c>
      <c r="Q193" s="7">
        <f>IF($A193="","",IF($D193="","",CHOOSE(WEEKDAY($D193),"Sun","Mon","Tue","Wed","Thu","Fri","Sat")))</f>
      </c>
      <c r="R193" s="5">
        <f>IF($N193="","",SUMIFS($N$2:$N$501,$F$2:$F$501,"&lt;="&amp;$F193))</f>
      </c>
      <c r="S193" s="5">
        <f>IF($R193="","",MAX(0,_xlfn.MAXIFS($R$2:$R$501,$F$2:$F$501,"&lt;="&amp;$F193))-$R193)</f>
      </c>
      <c r="T193" s="7">
        <f>IF($A193="","",IF(OR($F193="",$G193=""),"Open","Closed"))</f>
      </c>
      <c r="U193" s="7">
        <f>IF($A193="","",TimeZone)</f>
      </c>
      <c r="V193" s="7">
        <f>IF($A193="","",$A193&amp;"-"&amp;IF($D193="","",YEAR($D193)&amp;RIGHT("0"&amp;MONTH($D193),2)&amp;RIGHT("0"&amp;DAY($D193),2)&amp;"-"&amp;RIGHT("0"&amp;HOUR($D193),2)&amp;RIGHT("0"&amp;MINUTE($D193),2)&amp;RIGHT("0"&amp;SECOND($D193),2))&amp;"-"&amp;$B193)</f>
      </c>
    </row>
    <row r="194">
      <c r="D194" s="3"/>
      <c r="E194" s="4"/>
      <c r="F194" s="3"/>
      <c r="G194" s="4"/>
      <c r="H194" s="4"/>
      <c r="I194" s="4"/>
      <c r="J194" s="4"/>
      <c r="M194" s="5">
        <f>IF(OR($A194="",$E194="",$G194="",$C194=""),"",ROUND(($G194-$E194)*$C194*IF($B194="Short",-1,1),2))</f>
      </c>
      <c r="N194" s="5">
        <f>IF($M194="","",ROUND($M194-IF($H194="",0,$H194),2))</f>
      </c>
      <c r="O194" s="6">
        <f>IF(OR($N194="",$I194=""),"",IF($E194=$I194,"",ROUND($N194/(ABS($E194-$I194)*$C194),2)))</f>
      </c>
      <c r="P194" s="7">
        <f>IF($N194="","",IF($N194&gt;0,"Win",IF($N194&lt;0,"Loss","Breakeven")))</f>
      </c>
      <c r="Q194" s="7">
        <f>IF($A194="","",IF($D194="","",CHOOSE(WEEKDAY($D194),"Sun","Mon","Tue","Wed","Thu","Fri","Sat")))</f>
      </c>
      <c r="R194" s="5">
        <f>IF($N194="","",SUMIFS($N$2:$N$501,$F$2:$F$501,"&lt;="&amp;$F194))</f>
      </c>
      <c r="S194" s="5">
        <f>IF($R194="","",MAX(0,_xlfn.MAXIFS($R$2:$R$501,$F$2:$F$501,"&lt;="&amp;$F194))-$R194)</f>
      </c>
      <c r="T194" s="7">
        <f>IF($A194="","",IF(OR($F194="",$G194=""),"Open","Closed"))</f>
      </c>
      <c r="U194" s="7">
        <f>IF($A194="","",TimeZone)</f>
      </c>
      <c r="V194" s="7">
        <f>IF($A194="","",$A194&amp;"-"&amp;IF($D194="","",YEAR($D194)&amp;RIGHT("0"&amp;MONTH($D194),2)&amp;RIGHT("0"&amp;DAY($D194),2)&amp;"-"&amp;RIGHT("0"&amp;HOUR($D194),2)&amp;RIGHT("0"&amp;MINUTE($D194),2)&amp;RIGHT("0"&amp;SECOND($D194),2))&amp;"-"&amp;$B194)</f>
      </c>
    </row>
    <row r="195">
      <c r="D195" s="3"/>
      <c r="E195" s="4"/>
      <c r="F195" s="3"/>
      <c r="G195" s="4"/>
      <c r="H195" s="4"/>
      <c r="I195" s="4"/>
      <c r="J195" s="4"/>
      <c r="M195" s="5">
        <f>IF(OR($A195="",$E195="",$G195="",$C195=""),"",ROUND(($G195-$E195)*$C195*IF($B195="Short",-1,1),2))</f>
      </c>
      <c r="N195" s="5">
        <f>IF($M195="","",ROUND($M195-IF($H195="",0,$H195),2))</f>
      </c>
      <c r="O195" s="6">
        <f>IF(OR($N195="",$I195=""),"",IF($E195=$I195,"",ROUND($N195/(ABS($E195-$I195)*$C195),2)))</f>
      </c>
      <c r="P195" s="7">
        <f>IF($N195="","",IF($N195&gt;0,"Win",IF($N195&lt;0,"Loss","Breakeven")))</f>
      </c>
      <c r="Q195" s="7">
        <f>IF($A195="","",IF($D195="","",CHOOSE(WEEKDAY($D195),"Sun","Mon","Tue","Wed","Thu","Fri","Sat")))</f>
      </c>
      <c r="R195" s="5">
        <f>IF($N195="","",SUMIFS($N$2:$N$501,$F$2:$F$501,"&lt;="&amp;$F195))</f>
      </c>
      <c r="S195" s="5">
        <f>IF($R195="","",MAX(0,_xlfn.MAXIFS($R$2:$R$501,$F$2:$F$501,"&lt;="&amp;$F195))-$R195)</f>
      </c>
      <c r="T195" s="7">
        <f>IF($A195="","",IF(OR($F195="",$G195=""),"Open","Closed"))</f>
      </c>
      <c r="U195" s="7">
        <f>IF($A195="","",TimeZone)</f>
      </c>
      <c r="V195" s="7">
        <f>IF($A195="","",$A195&amp;"-"&amp;IF($D195="","",YEAR($D195)&amp;RIGHT("0"&amp;MONTH($D195),2)&amp;RIGHT("0"&amp;DAY($D195),2)&amp;"-"&amp;RIGHT("0"&amp;HOUR($D195),2)&amp;RIGHT("0"&amp;MINUTE($D195),2)&amp;RIGHT("0"&amp;SECOND($D195),2))&amp;"-"&amp;$B195)</f>
      </c>
    </row>
    <row r="196">
      <c r="D196" s="3"/>
      <c r="E196" s="4"/>
      <c r="F196" s="3"/>
      <c r="G196" s="4"/>
      <c r="H196" s="4"/>
      <c r="I196" s="4"/>
      <c r="J196" s="4"/>
      <c r="M196" s="5">
        <f>IF(OR($A196="",$E196="",$G196="",$C196=""),"",ROUND(($G196-$E196)*$C196*IF($B196="Short",-1,1),2))</f>
      </c>
      <c r="N196" s="5">
        <f>IF($M196="","",ROUND($M196-IF($H196="",0,$H196),2))</f>
      </c>
      <c r="O196" s="6">
        <f>IF(OR($N196="",$I196=""),"",IF($E196=$I196,"",ROUND($N196/(ABS($E196-$I196)*$C196),2)))</f>
      </c>
      <c r="P196" s="7">
        <f>IF($N196="","",IF($N196&gt;0,"Win",IF($N196&lt;0,"Loss","Breakeven")))</f>
      </c>
      <c r="Q196" s="7">
        <f>IF($A196="","",IF($D196="","",CHOOSE(WEEKDAY($D196),"Sun","Mon","Tue","Wed","Thu","Fri","Sat")))</f>
      </c>
      <c r="R196" s="5">
        <f>IF($N196="","",SUMIFS($N$2:$N$501,$F$2:$F$501,"&lt;="&amp;$F196))</f>
      </c>
      <c r="S196" s="5">
        <f>IF($R196="","",MAX(0,_xlfn.MAXIFS($R$2:$R$501,$F$2:$F$501,"&lt;="&amp;$F196))-$R196)</f>
      </c>
      <c r="T196" s="7">
        <f>IF($A196="","",IF(OR($F196="",$G196=""),"Open","Closed"))</f>
      </c>
      <c r="U196" s="7">
        <f>IF($A196="","",TimeZone)</f>
      </c>
      <c r="V196" s="7">
        <f>IF($A196="","",$A196&amp;"-"&amp;IF($D196="","",YEAR($D196)&amp;RIGHT("0"&amp;MONTH($D196),2)&amp;RIGHT("0"&amp;DAY($D196),2)&amp;"-"&amp;RIGHT("0"&amp;HOUR($D196),2)&amp;RIGHT("0"&amp;MINUTE($D196),2)&amp;RIGHT("0"&amp;SECOND($D196),2))&amp;"-"&amp;$B196)</f>
      </c>
    </row>
    <row r="197">
      <c r="D197" s="3"/>
      <c r="E197" s="4"/>
      <c r="F197" s="3"/>
      <c r="G197" s="4"/>
      <c r="H197" s="4"/>
      <c r="I197" s="4"/>
      <c r="J197" s="4"/>
      <c r="M197" s="5">
        <f>IF(OR($A197="",$E197="",$G197="",$C197=""),"",ROUND(($G197-$E197)*$C197*IF($B197="Short",-1,1),2))</f>
      </c>
      <c r="N197" s="5">
        <f>IF($M197="","",ROUND($M197-IF($H197="",0,$H197),2))</f>
      </c>
      <c r="O197" s="6">
        <f>IF(OR($N197="",$I197=""),"",IF($E197=$I197,"",ROUND($N197/(ABS($E197-$I197)*$C197),2)))</f>
      </c>
      <c r="P197" s="7">
        <f>IF($N197="","",IF($N197&gt;0,"Win",IF($N197&lt;0,"Loss","Breakeven")))</f>
      </c>
      <c r="Q197" s="7">
        <f>IF($A197="","",IF($D197="","",CHOOSE(WEEKDAY($D197),"Sun","Mon","Tue","Wed","Thu","Fri","Sat")))</f>
      </c>
      <c r="R197" s="5">
        <f>IF($N197="","",SUMIFS($N$2:$N$501,$F$2:$F$501,"&lt;="&amp;$F197))</f>
      </c>
      <c r="S197" s="5">
        <f>IF($R197="","",MAX(0,_xlfn.MAXIFS($R$2:$R$501,$F$2:$F$501,"&lt;="&amp;$F197))-$R197)</f>
      </c>
      <c r="T197" s="7">
        <f>IF($A197="","",IF(OR($F197="",$G197=""),"Open","Closed"))</f>
      </c>
      <c r="U197" s="7">
        <f>IF($A197="","",TimeZone)</f>
      </c>
      <c r="V197" s="7">
        <f>IF($A197="","",$A197&amp;"-"&amp;IF($D197="","",YEAR($D197)&amp;RIGHT("0"&amp;MONTH($D197),2)&amp;RIGHT("0"&amp;DAY($D197),2)&amp;"-"&amp;RIGHT("0"&amp;HOUR($D197),2)&amp;RIGHT("0"&amp;MINUTE($D197),2)&amp;RIGHT("0"&amp;SECOND($D197),2))&amp;"-"&amp;$B197)</f>
      </c>
    </row>
    <row r="198">
      <c r="D198" s="3"/>
      <c r="E198" s="4"/>
      <c r="F198" s="3"/>
      <c r="G198" s="4"/>
      <c r="H198" s="4"/>
      <c r="I198" s="4"/>
      <c r="J198" s="4"/>
      <c r="M198" s="5">
        <f>IF(OR($A198="",$E198="",$G198="",$C198=""),"",ROUND(($G198-$E198)*$C198*IF($B198="Short",-1,1),2))</f>
      </c>
      <c r="N198" s="5">
        <f>IF($M198="","",ROUND($M198-IF($H198="",0,$H198),2))</f>
      </c>
      <c r="O198" s="6">
        <f>IF(OR($N198="",$I198=""),"",IF($E198=$I198,"",ROUND($N198/(ABS($E198-$I198)*$C198),2)))</f>
      </c>
      <c r="P198" s="7">
        <f>IF($N198="","",IF($N198&gt;0,"Win",IF($N198&lt;0,"Loss","Breakeven")))</f>
      </c>
      <c r="Q198" s="7">
        <f>IF($A198="","",IF($D198="","",CHOOSE(WEEKDAY($D198),"Sun","Mon","Tue","Wed","Thu","Fri","Sat")))</f>
      </c>
      <c r="R198" s="5">
        <f>IF($N198="","",SUMIFS($N$2:$N$501,$F$2:$F$501,"&lt;="&amp;$F198))</f>
      </c>
      <c r="S198" s="5">
        <f>IF($R198="","",MAX(0,_xlfn.MAXIFS($R$2:$R$501,$F$2:$F$501,"&lt;="&amp;$F198))-$R198)</f>
      </c>
      <c r="T198" s="7">
        <f>IF($A198="","",IF(OR($F198="",$G198=""),"Open","Closed"))</f>
      </c>
      <c r="U198" s="7">
        <f>IF($A198="","",TimeZone)</f>
      </c>
      <c r="V198" s="7">
        <f>IF($A198="","",$A198&amp;"-"&amp;IF($D198="","",YEAR($D198)&amp;RIGHT("0"&amp;MONTH($D198),2)&amp;RIGHT("0"&amp;DAY($D198),2)&amp;"-"&amp;RIGHT("0"&amp;HOUR($D198),2)&amp;RIGHT("0"&amp;MINUTE($D198),2)&amp;RIGHT("0"&amp;SECOND($D198),2))&amp;"-"&amp;$B198)</f>
      </c>
    </row>
    <row r="199">
      <c r="D199" s="3"/>
      <c r="E199" s="4"/>
      <c r="F199" s="3"/>
      <c r="G199" s="4"/>
      <c r="H199" s="4"/>
      <c r="I199" s="4"/>
      <c r="J199" s="4"/>
      <c r="M199" s="5">
        <f>IF(OR($A199="",$E199="",$G199="",$C199=""),"",ROUND(($G199-$E199)*$C199*IF($B199="Short",-1,1),2))</f>
      </c>
      <c r="N199" s="5">
        <f>IF($M199="","",ROUND($M199-IF($H199="",0,$H199),2))</f>
      </c>
      <c r="O199" s="6">
        <f>IF(OR($N199="",$I199=""),"",IF($E199=$I199,"",ROUND($N199/(ABS($E199-$I199)*$C199),2)))</f>
      </c>
      <c r="P199" s="7">
        <f>IF($N199="","",IF($N199&gt;0,"Win",IF($N199&lt;0,"Loss","Breakeven")))</f>
      </c>
      <c r="Q199" s="7">
        <f>IF($A199="","",IF($D199="","",CHOOSE(WEEKDAY($D199),"Sun","Mon","Tue","Wed","Thu","Fri","Sat")))</f>
      </c>
      <c r="R199" s="5">
        <f>IF($N199="","",SUMIFS($N$2:$N$501,$F$2:$F$501,"&lt;="&amp;$F199))</f>
      </c>
      <c r="S199" s="5">
        <f>IF($R199="","",MAX(0,_xlfn.MAXIFS($R$2:$R$501,$F$2:$F$501,"&lt;="&amp;$F199))-$R199)</f>
      </c>
      <c r="T199" s="7">
        <f>IF($A199="","",IF(OR($F199="",$G199=""),"Open","Closed"))</f>
      </c>
      <c r="U199" s="7">
        <f>IF($A199="","",TimeZone)</f>
      </c>
      <c r="V199" s="7">
        <f>IF($A199="","",$A199&amp;"-"&amp;IF($D199="","",YEAR($D199)&amp;RIGHT("0"&amp;MONTH($D199),2)&amp;RIGHT("0"&amp;DAY($D199),2)&amp;"-"&amp;RIGHT("0"&amp;HOUR($D199),2)&amp;RIGHT("0"&amp;MINUTE($D199),2)&amp;RIGHT("0"&amp;SECOND($D199),2))&amp;"-"&amp;$B199)</f>
      </c>
    </row>
    <row r="200">
      <c r="D200" s="3"/>
      <c r="E200" s="4"/>
      <c r="F200" s="3"/>
      <c r="G200" s="4"/>
      <c r="H200" s="4"/>
      <c r="I200" s="4"/>
      <c r="J200" s="4"/>
      <c r="M200" s="5">
        <f>IF(OR($A200="",$E200="",$G200="",$C200=""),"",ROUND(($G200-$E200)*$C200*IF($B200="Short",-1,1),2))</f>
      </c>
      <c r="N200" s="5">
        <f>IF($M200="","",ROUND($M200-IF($H200="",0,$H200),2))</f>
      </c>
      <c r="O200" s="6">
        <f>IF(OR($N200="",$I200=""),"",IF($E200=$I200,"",ROUND($N200/(ABS($E200-$I200)*$C200),2)))</f>
      </c>
      <c r="P200" s="7">
        <f>IF($N200="","",IF($N200&gt;0,"Win",IF($N200&lt;0,"Loss","Breakeven")))</f>
      </c>
      <c r="Q200" s="7">
        <f>IF($A200="","",IF($D200="","",CHOOSE(WEEKDAY($D200),"Sun","Mon","Tue","Wed","Thu","Fri","Sat")))</f>
      </c>
      <c r="R200" s="5">
        <f>IF($N200="","",SUMIFS($N$2:$N$501,$F$2:$F$501,"&lt;="&amp;$F200))</f>
      </c>
      <c r="S200" s="5">
        <f>IF($R200="","",MAX(0,_xlfn.MAXIFS($R$2:$R$501,$F$2:$F$501,"&lt;="&amp;$F200))-$R200)</f>
      </c>
      <c r="T200" s="7">
        <f>IF($A200="","",IF(OR($F200="",$G200=""),"Open","Closed"))</f>
      </c>
      <c r="U200" s="7">
        <f>IF($A200="","",TimeZone)</f>
      </c>
      <c r="V200" s="7">
        <f>IF($A200="","",$A200&amp;"-"&amp;IF($D200="","",YEAR($D200)&amp;RIGHT("0"&amp;MONTH($D200),2)&amp;RIGHT("0"&amp;DAY($D200),2)&amp;"-"&amp;RIGHT("0"&amp;HOUR($D200),2)&amp;RIGHT("0"&amp;MINUTE($D200),2)&amp;RIGHT("0"&amp;SECOND($D200),2))&amp;"-"&amp;$B200)</f>
      </c>
    </row>
    <row r="201">
      <c r="D201" s="3"/>
      <c r="E201" s="4"/>
      <c r="F201" s="3"/>
      <c r="G201" s="4"/>
      <c r="H201" s="4"/>
      <c r="I201" s="4"/>
      <c r="J201" s="4"/>
      <c r="M201" s="5">
        <f>IF(OR($A201="",$E201="",$G201="",$C201=""),"",ROUND(($G201-$E201)*$C201*IF($B201="Short",-1,1),2))</f>
      </c>
      <c r="N201" s="5">
        <f>IF($M201="","",ROUND($M201-IF($H201="",0,$H201),2))</f>
      </c>
      <c r="O201" s="6">
        <f>IF(OR($N201="",$I201=""),"",IF($E201=$I201,"",ROUND($N201/(ABS($E201-$I201)*$C201),2)))</f>
      </c>
      <c r="P201" s="7">
        <f>IF($N201="","",IF($N201&gt;0,"Win",IF($N201&lt;0,"Loss","Breakeven")))</f>
      </c>
      <c r="Q201" s="7">
        <f>IF($A201="","",IF($D201="","",CHOOSE(WEEKDAY($D201),"Sun","Mon","Tue","Wed","Thu","Fri","Sat")))</f>
      </c>
      <c r="R201" s="5">
        <f>IF($N201="","",SUMIFS($N$2:$N$501,$F$2:$F$501,"&lt;="&amp;$F201))</f>
      </c>
      <c r="S201" s="5">
        <f>IF($R201="","",MAX(0,_xlfn.MAXIFS($R$2:$R$501,$F$2:$F$501,"&lt;="&amp;$F201))-$R201)</f>
      </c>
      <c r="T201" s="7">
        <f>IF($A201="","",IF(OR($F201="",$G201=""),"Open","Closed"))</f>
      </c>
      <c r="U201" s="7">
        <f>IF($A201="","",TimeZone)</f>
      </c>
      <c r="V201" s="7">
        <f>IF($A201="","",$A201&amp;"-"&amp;IF($D201="","",YEAR($D201)&amp;RIGHT("0"&amp;MONTH($D201),2)&amp;RIGHT("0"&amp;DAY($D201),2)&amp;"-"&amp;RIGHT("0"&amp;HOUR($D201),2)&amp;RIGHT("0"&amp;MINUTE($D201),2)&amp;RIGHT("0"&amp;SECOND($D201),2))&amp;"-"&amp;$B201)</f>
      </c>
    </row>
    <row r="202">
      <c r="D202" s="3"/>
      <c r="E202" s="4"/>
      <c r="F202" s="3"/>
      <c r="G202" s="4"/>
      <c r="H202" s="4"/>
      <c r="I202" s="4"/>
      <c r="J202" s="4"/>
      <c r="M202" s="5">
        <f>IF(OR($A202="",$E202="",$G202="",$C202=""),"",ROUND(($G202-$E202)*$C202*IF($B202="Short",-1,1),2))</f>
      </c>
      <c r="N202" s="5">
        <f>IF($M202="","",ROUND($M202-IF($H202="",0,$H202),2))</f>
      </c>
      <c r="O202" s="6">
        <f>IF(OR($N202="",$I202=""),"",IF($E202=$I202,"",ROUND($N202/(ABS($E202-$I202)*$C202),2)))</f>
      </c>
      <c r="P202" s="7">
        <f>IF($N202="","",IF($N202&gt;0,"Win",IF($N202&lt;0,"Loss","Breakeven")))</f>
      </c>
      <c r="Q202" s="7">
        <f>IF($A202="","",IF($D202="","",CHOOSE(WEEKDAY($D202),"Sun","Mon","Tue","Wed","Thu","Fri","Sat")))</f>
      </c>
      <c r="R202" s="5">
        <f>IF($N202="","",SUMIFS($N$2:$N$501,$F$2:$F$501,"&lt;="&amp;$F202))</f>
      </c>
      <c r="S202" s="5">
        <f>IF($R202="","",MAX(0,_xlfn.MAXIFS($R$2:$R$501,$F$2:$F$501,"&lt;="&amp;$F202))-$R202)</f>
      </c>
      <c r="T202" s="7">
        <f>IF($A202="","",IF(OR($F202="",$G202=""),"Open","Closed"))</f>
      </c>
      <c r="U202" s="7">
        <f>IF($A202="","",TimeZone)</f>
      </c>
      <c r="V202" s="7">
        <f>IF($A202="","",$A202&amp;"-"&amp;IF($D202="","",YEAR($D202)&amp;RIGHT("0"&amp;MONTH($D202),2)&amp;RIGHT("0"&amp;DAY($D202),2)&amp;"-"&amp;RIGHT("0"&amp;HOUR($D202),2)&amp;RIGHT("0"&amp;MINUTE($D202),2)&amp;RIGHT("0"&amp;SECOND($D202),2))&amp;"-"&amp;$B202)</f>
      </c>
    </row>
    <row r="203">
      <c r="D203" s="3"/>
      <c r="E203" s="4"/>
      <c r="F203" s="3"/>
      <c r="G203" s="4"/>
      <c r="H203" s="4"/>
      <c r="I203" s="4"/>
      <c r="J203" s="4"/>
      <c r="M203" s="5">
        <f>IF(OR($A203="",$E203="",$G203="",$C203=""),"",ROUND(($G203-$E203)*$C203*IF($B203="Short",-1,1),2))</f>
      </c>
      <c r="N203" s="5">
        <f>IF($M203="","",ROUND($M203-IF($H203="",0,$H203),2))</f>
      </c>
      <c r="O203" s="6">
        <f>IF(OR($N203="",$I203=""),"",IF($E203=$I203,"",ROUND($N203/(ABS($E203-$I203)*$C203),2)))</f>
      </c>
      <c r="P203" s="7">
        <f>IF($N203="","",IF($N203&gt;0,"Win",IF($N203&lt;0,"Loss","Breakeven")))</f>
      </c>
      <c r="Q203" s="7">
        <f>IF($A203="","",IF($D203="","",CHOOSE(WEEKDAY($D203),"Sun","Mon","Tue","Wed","Thu","Fri","Sat")))</f>
      </c>
      <c r="R203" s="5">
        <f>IF($N203="","",SUMIFS($N$2:$N$501,$F$2:$F$501,"&lt;="&amp;$F203))</f>
      </c>
      <c r="S203" s="5">
        <f>IF($R203="","",MAX(0,_xlfn.MAXIFS($R$2:$R$501,$F$2:$F$501,"&lt;="&amp;$F203))-$R203)</f>
      </c>
      <c r="T203" s="7">
        <f>IF($A203="","",IF(OR($F203="",$G203=""),"Open","Closed"))</f>
      </c>
      <c r="U203" s="7">
        <f>IF($A203="","",TimeZone)</f>
      </c>
      <c r="V203" s="7">
        <f>IF($A203="","",$A203&amp;"-"&amp;IF($D203="","",YEAR($D203)&amp;RIGHT("0"&amp;MONTH($D203),2)&amp;RIGHT("0"&amp;DAY($D203),2)&amp;"-"&amp;RIGHT("0"&amp;HOUR($D203),2)&amp;RIGHT("0"&amp;MINUTE($D203),2)&amp;RIGHT("0"&amp;SECOND($D203),2))&amp;"-"&amp;$B203)</f>
      </c>
    </row>
    <row r="204">
      <c r="D204" s="3"/>
      <c r="E204" s="4"/>
      <c r="F204" s="3"/>
      <c r="G204" s="4"/>
      <c r="H204" s="4"/>
      <c r="I204" s="4"/>
      <c r="J204" s="4"/>
      <c r="M204" s="5">
        <f>IF(OR($A204="",$E204="",$G204="",$C204=""),"",ROUND(($G204-$E204)*$C204*IF($B204="Short",-1,1),2))</f>
      </c>
      <c r="N204" s="5">
        <f>IF($M204="","",ROUND($M204-IF($H204="",0,$H204),2))</f>
      </c>
      <c r="O204" s="6">
        <f>IF(OR($N204="",$I204=""),"",IF($E204=$I204,"",ROUND($N204/(ABS($E204-$I204)*$C204),2)))</f>
      </c>
      <c r="P204" s="7">
        <f>IF($N204="","",IF($N204&gt;0,"Win",IF($N204&lt;0,"Loss","Breakeven")))</f>
      </c>
      <c r="Q204" s="7">
        <f>IF($A204="","",IF($D204="","",CHOOSE(WEEKDAY($D204),"Sun","Mon","Tue","Wed","Thu","Fri","Sat")))</f>
      </c>
      <c r="R204" s="5">
        <f>IF($N204="","",SUMIFS($N$2:$N$501,$F$2:$F$501,"&lt;="&amp;$F204))</f>
      </c>
      <c r="S204" s="5">
        <f>IF($R204="","",MAX(0,_xlfn.MAXIFS($R$2:$R$501,$F$2:$F$501,"&lt;="&amp;$F204))-$R204)</f>
      </c>
      <c r="T204" s="7">
        <f>IF($A204="","",IF(OR($F204="",$G204=""),"Open","Closed"))</f>
      </c>
      <c r="U204" s="7">
        <f>IF($A204="","",TimeZone)</f>
      </c>
      <c r="V204" s="7">
        <f>IF($A204="","",$A204&amp;"-"&amp;IF($D204="","",YEAR($D204)&amp;RIGHT("0"&amp;MONTH($D204),2)&amp;RIGHT("0"&amp;DAY($D204),2)&amp;"-"&amp;RIGHT("0"&amp;HOUR($D204),2)&amp;RIGHT("0"&amp;MINUTE($D204),2)&amp;RIGHT("0"&amp;SECOND($D204),2))&amp;"-"&amp;$B204)</f>
      </c>
    </row>
    <row r="205">
      <c r="D205" s="3"/>
      <c r="E205" s="4"/>
      <c r="F205" s="3"/>
      <c r="G205" s="4"/>
      <c r="H205" s="4"/>
      <c r="I205" s="4"/>
      <c r="J205" s="4"/>
      <c r="M205" s="5">
        <f>IF(OR($A205="",$E205="",$G205="",$C205=""),"",ROUND(($G205-$E205)*$C205*IF($B205="Short",-1,1),2))</f>
      </c>
      <c r="N205" s="5">
        <f>IF($M205="","",ROUND($M205-IF($H205="",0,$H205),2))</f>
      </c>
      <c r="O205" s="6">
        <f>IF(OR($N205="",$I205=""),"",IF($E205=$I205,"",ROUND($N205/(ABS($E205-$I205)*$C205),2)))</f>
      </c>
      <c r="P205" s="7">
        <f>IF($N205="","",IF($N205&gt;0,"Win",IF($N205&lt;0,"Loss","Breakeven")))</f>
      </c>
      <c r="Q205" s="7">
        <f>IF($A205="","",IF($D205="","",CHOOSE(WEEKDAY($D205),"Sun","Mon","Tue","Wed","Thu","Fri","Sat")))</f>
      </c>
      <c r="R205" s="5">
        <f>IF($N205="","",SUMIFS($N$2:$N$501,$F$2:$F$501,"&lt;="&amp;$F205))</f>
      </c>
      <c r="S205" s="5">
        <f>IF($R205="","",MAX(0,_xlfn.MAXIFS($R$2:$R$501,$F$2:$F$501,"&lt;="&amp;$F205))-$R205)</f>
      </c>
      <c r="T205" s="7">
        <f>IF($A205="","",IF(OR($F205="",$G205=""),"Open","Closed"))</f>
      </c>
      <c r="U205" s="7">
        <f>IF($A205="","",TimeZone)</f>
      </c>
      <c r="V205" s="7">
        <f>IF($A205="","",$A205&amp;"-"&amp;IF($D205="","",YEAR($D205)&amp;RIGHT("0"&amp;MONTH($D205),2)&amp;RIGHT("0"&amp;DAY($D205),2)&amp;"-"&amp;RIGHT("0"&amp;HOUR($D205),2)&amp;RIGHT("0"&amp;MINUTE($D205),2)&amp;RIGHT("0"&amp;SECOND($D205),2))&amp;"-"&amp;$B205)</f>
      </c>
    </row>
    <row r="206">
      <c r="D206" s="3"/>
      <c r="E206" s="4"/>
      <c r="F206" s="3"/>
      <c r="G206" s="4"/>
      <c r="H206" s="4"/>
      <c r="I206" s="4"/>
      <c r="J206" s="4"/>
      <c r="M206" s="5">
        <f>IF(OR($A206="",$E206="",$G206="",$C206=""),"",ROUND(($G206-$E206)*$C206*IF($B206="Short",-1,1),2))</f>
      </c>
      <c r="N206" s="5">
        <f>IF($M206="","",ROUND($M206-IF($H206="",0,$H206),2))</f>
      </c>
      <c r="O206" s="6">
        <f>IF(OR($N206="",$I206=""),"",IF($E206=$I206,"",ROUND($N206/(ABS($E206-$I206)*$C206),2)))</f>
      </c>
      <c r="P206" s="7">
        <f>IF($N206="","",IF($N206&gt;0,"Win",IF($N206&lt;0,"Loss","Breakeven")))</f>
      </c>
      <c r="Q206" s="7">
        <f>IF($A206="","",IF($D206="","",CHOOSE(WEEKDAY($D206),"Sun","Mon","Tue","Wed","Thu","Fri","Sat")))</f>
      </c>
      <c r="R206" s="5">
        <f>IF($N206="","",SUMIFS($N$2:$N$501,$F$2:$F$501,"&lt;="&amp;$F206))</f>
      </c>
      <c r="S206" s="5">
        <f>IF($R206="","",MAX(0,_xlfn.MAXIFS($R$2:$R$501,$F$2:$F$501,"&lt;="&amp;$F206))-$R206)</f>
      </c>
      <c r="T206" s="7">
        <f>IF($A206="","",IF(OR($F206="",$G206=""),"Open","Closed"))</f>
      </c>
      <c r="U206" s="7">
        <f>IF($A206="","",TimeZone)</f>
      </c>
      <c r="V206" s="7">
        <f>IF($A206="","",$A206&amp;"-"&amp;IF($D206="","",YEAR($D206)&amp;RIGHT("0"&amp;MONTH($D206),2)&amp;RIGHT("0"&amp;DAY($D206),2)&amp;"-"&amp;RIGHT("0"&amp;HOUR($D206),2)&amp;RIGHT("0"&amp;MINUTE($D206),2)&amp;RIGHT("0"&amp;SECOND($D206),2))&amp;"-"&amp;$B206)</f>
      </c>
    </row>
    <row r="207">
      <c r="D207" s="3"/>
      <c r="E207" s="4"/>
      <c r="F207" s="3"/>
      <c r="G207" s="4"/>
      <c r="H207" s="4"/>
      <c r="I207" s="4"/>
      <c r="J207" s="4"/>
      <c r="M207" s="5">
        <f>IF(OR($A207="",$E207="",$G207="",$C207=""),"",ROUND(($G207-$E207)*$C207*IF($B207="Short",-1,1),2))</f>
      </c>
      <c r="N207" s="5">
        <f>IF($M207="","",ROUND($M207-IF($H207="",0,$H207),2))</f>
      </c>
      <c r="O207" s="6">
        <f>IF(OR($N207="",$I207=""),"",IF($E207=$I207,"",ROUND($N207/(ABS($E207-$I207)*$C207),2)))</f>
      </c>
      <c r="P207" s="7">
        <f>IF($N207="","",IF($N207&gt;0,"Win",IF($N207&lt;0,"Loss","Breakeven")))</f>
      </c>
      <c r="Q207" s="7">
        <f>IF($A207="","",IF($D207="","",CHOOSE(WEEKDAY($D207),"Sun","Mon","Tue","Wed","Thu","Fri","Sat")))</f>
      </c>
      <c r="R207" s="5">
        <f>IF($N207="","",SUMIFS($N$2:$N$501,$F$2:$F$501,"&lt;="&amp;$F207))</f>
      </c>
      <c r="S207" s="5">
        <f>IF($R207="","",MAX(0,_xlfn.MAXIFS($R$2:$R$501,$F$2:$F$501,"&lt;="&amp;$F207))-$R207)</f>
      </c>
      <c r="T207" s="7">
        <f>IF($A207="","",IF(OR($F207="",$G207=""),"Open","Closed"))</f>
      </c>
      <c r="U207" s="7">
        <f>IF($A207="","",TimeZone)</f>
      </c>
      <c r="V207" s="7">
        <f>IF($A207="","",$A207&amp;"-"&amp;IF($D207="","",YEAR($D207)&amp;RIGHT("0"&amp;MONTH($D207),2)&amp;RIGHT("0"&amp;DAY($D207),2)&amp;"-"&amp;RIGHT("0"&amp;HOUR($D207),2)&amp;RIGHT("0"&amp;MINUTE($D207),2)&amp;RIGHT("0"&amp;SECOND($D207),2))&amp;"-"&amp;$B207)</f>
      </c>
    </row>
    <row r="208">
      <c r="D208" s="3"/>
      <c r="E208" s="4"/>
      <c r="F208" s="3"/>
      <c r="G208" s="4"/>
      <c r="H208" s="4"/>
      <c r="I208" s="4"/>
      <c r="J208" s="4"/>
      <c r="M208" s="5">
        <f>IF(OR($A208="",$E208="",$G208="",$C208=""),"",ROUND(($G208-$E208)*$C208*IF($B208="Short",-1,1),2))</f>
      </c>
      <c r="N208" s="5">
        <f>IF($M208="","",ROUND($M208-IF($H208="",0,$H208),2))</f>
      </c>
      <c r="O208" s="6">
        <f>IF(OR($N208="",$I208=""),"",IF($E208=$I208,"",ROUND($N208/(ABS($E208-$I208)*$C208),2)))</f>
      </c>
      <c r="P208" s="7">
        <f>IF($N208="","",IF($N208&gt;0,"Win",IF($N208&lt;0,"Loss","Breakeven")))</f>
      </c>
      <c r="Q208" s="7">
        <f>IF($A208="","",IF($D208="","",CHOOSE(WEEKDAY($D208),"Sun","Mon","Tue","Wed","Thu","Fri","Sat")))</f>
      </c>
      <c r="R208" s="5">
        <f>IF($N208="","",SUMIFS($N$2:$N$501,$F$2:$F$501,"&lt;="&amp;$F208))</f>
      </c>
      <c r="S208" s="5">
        <f>IF($R208="","",MAX(0,_xlfn.MAXIFS($R$2:$R$501,$F$2:$F$501,"&lt;="&amp;$F208))-$R208)</f>
      </c>
      <c r="T208" s="7">
        <f>IF($A208="","",IF(OR($F208="",$G208=""),"Open","Closed"))</f>
      </c>
      <c r="U208" s="7">
        <f>IF($A208="","",TimeZone)</f>
      </c>
      <c r="V208" s="7">
        <f>IF($A208="","",$A208&amp;"-"&amp;IF($D208="","",YEAR($D208)&amp;RIGHT("0"&amp;MONTH($D208),2)&amp;RIGHT("0"&amp;DAY($D208),2)&amp;"-"&amp;RIGHT("0"&amp;HOUR($D208),2)&amp;RIGHT("0"&amp;MINUTE($D208),2)&amp;RIGHT("0"&amp;SECOND($D208),2))&amp;"-"&amp;$B208)</f>
      </c>
    </row>
    <row r="209">
      <c r="D209" s="3"/>
      <c r="E209" s="4"/>
      <c r="F209" s="3"/>
      <c r="G209" s="4"/>
      <c r="H209" s="4"/>
      <c r="I209" s="4"/>
      <c r="J209" s="4"/>
      <c r="M209" s="5">
        <f>IF(OR($A209="",$E209="",$G209="",$C209=""),"",ROUND(($G209-$E209)*$C209*IF($B209="Short",-1,1),2))</f>
      </c>
      <c r="N209" s="5">
        <f>IF($M209="","",ROUND($M209-IF($H209="",0,$H209),2))</f>
      </c>
      <c r="O209" s="6">
        <f>IF(OR($N209="",$I209=""),"",IF($E209=$I209,"",ROUND($N209/(ABS($E209-$I209)*$C209),2)))</f>
      </c>
      <c r="P209" s="7">
        <f>IF($N209="","",IF($N209&gt;0,"Win",IF($N209&lt;0,"Loss","Breakeven")))</f>
      </c>
      <c r="Q209" s="7">
        <f>IF($A209="","",IF($D209="","",CHOOSE(WEEKDAY($D209),"Sun","Mon","Tue","Wed","Thu","Fri","Sat")))</f>
      </c>
      <c r="R209" s="5">
        <f>IF($N209="","",SUMIFS($N$2:$N$501,$F$2:$F$501,"&lt;="&amp;$F209))</f>
      </c>
      <c r="S209" s="5">
        <f>IF($R209="","",MAX(0,_xlfn.MAXIFS($R$2:$R$501,$F$2:$F$501,"&lt;="&amp;$F209))-$R209)</f>
      </c>
      <c r="T209" s="7">
        <f>IF($A209="","",IF(OR($F209="",$G209=""),"Open","Closed"))</f>
      </c>
      <c r="U209" s="7">
        <f>IF($A209="","",TimeZone)</f>
      </c>
      <c r="V209" s="7">
        <f>IF($A209="","",$A209&amp;"-"&amp;IF($D209="","",YEAR($D209)&amp;RIGHT("0"&amp;MONTH($D209),2)&amp;RIGHT("0"&amp;DAY($D209),2)&amp;"-"&amp;RIGHT("0"&amp;HOUR($D209),2)&amp;RIGHT("0"&amp;MINUTE($D209),2)&amp;RIGHT("0"&amp;SECOND($D209),2))&amp;"-"&amp;$B209)</f>
      </c>
    </row>
    <row r="210">
      <c r="D210" s="3"/>
      <c r="E210" s="4"/>
      <c r="F210" s="3"/>
      <c r="G210" s="4"/>
      <c r="H210" s="4"/>
      <c r="I210" s="4"/>
      <c r="J210" s="4"/>
      <c r="M210" s="5">
        <f>IF(OR($A210="",$E210="",$G210="",$C210=""),"",ROUND(($G210-$E210)*$C210*IF($B210="Short",-1,1),2))</f>
      </c>
      <c r="N210" s="5">
        <f>IF($M210="","",ROUND($M210-IF($H210="",0,$H210),2))</f>
      </c>
      <c r="O210" s="6">
        <f>IF(OR($N210="",$I210=""),"",IF($E210=$I210,"",ROUND($N210/(ABS($E210-$I210)*$C210),2)))</f>
      </c>
      <c r="P210" s="7">
        <f>IF($N210="","",IF($N210&gt;0,"Win",IF($N210&lt;0,"Loss","Breakeven")))</f>
      </c>
      <c r="Q210" s="7">
        <f>IF($A210="","",IF($D210="","",CHOOSE(WEEKDAY($D210),"Sun","Mon","Tue","Wed","Thu","Fri","Sat")))</f>
      </c>
      <c r="R210" s="5">
        <f>IF($N210="","",SUMIFS($N$2:$N$501,$F$2:$F$501,"&lt;="&amp;$F210))</f>
      </c>
      <c r="S210" s="5">
        <f>IF($R210="","",MAX(0,_xlfn.MAXIFS($R$2:$R$501,$F$2:$F$501,"&lt;="&amp;$F210))-$R210)</f>
      </c>
      <c r="T210" s="7">
        <f>IF($A210="","",IF(OR($F210="",$G210=""),"Open","Closed"))</f>
      </c>
      <c r="U210" s="7">
        <f>IF($A210="","",TimeZone)</f>
      </c>
      <c r="V210" s="7">
        <f>IF($A210="","",$A210&amp;"-"&amp;IF($D210="","",YEAR($D210)&amp;RIGHT("0"&amp;MONTH($D210),2)&amp;RIGHT("0"&amp;DAY($D210),2)&amp;"-"&amp;RIGHT("0"&amp;HOUR($D210),2)&amp;RIGHT("0"&amp;MINUTE($D210),2)&amp;RIGHT("0"&amp;SECOND($D210),2))&amp;"-"&amp;$B210)</f>
      </c>
    </row>
    <row r="211">
      <c r="D211" s="3"/>
      <c r="E211" s="4"/>
      <c r="F211" s="3"/>
      <c r="G211" s="4"/>
      <c r="H211" s="4"/>
      <c r="I211" s="4"/>
      <c r="J211" s="4"/>
      <c r="M211" s="5">
        <f>IF(OR($A211="",$E211="",$G211="",$C211=""),"",ROUND(($G211-$E211)*$C211*IF($B211="Short",-1,1),2))</f>
      </c>
      <c r="N211" s="5">
        <f>IF($M211="","",ROUND($M211-IF($H211="",0,$H211),2))</f>
      </c>
      <c r="O211" s="6">
        <f>IF(OR($N211="",$I211=""),"",IF($E211=$I211,"",ROUND($N211/(ABS($E211-$I211)*$C211),2)))</f>
      </c>
      <c r="P211" s="7">
        <f>IF($N211="","",IF($N211&gt;0,"Win",IF($N211&lt;0,"Loss","Breakeven")))</f>
      </c>
      <c r="Q211" s="7">
        <f>IF($A211="","",IF($D211="","",CHOOSE(WEEKDAY($D211),"Sun","Mon","Tue","Wed","Thu","Fri","Sat")))</f>
      </c>
      <c r="R211" s="5">
        <f>IF($N211="","",SUMIFS($N$2:$N$501,$F$2:$F$501,"&lt;="&amp;$F211))</f>
      </c>
      <c r="S211" s="5">
        <f>IF($R211="","",MAX(0,_xlfn.MAXIFS($R$2:$R$501,$F$2:$F$501,"&lt;="&amp;$F211))-$R211)</f>
      </c>
      <c r="T211" s="7">
        <f>IF($A211="","",IF(OR($F211="",$G211=""),"Open","Closed"))</f>
      </c>
      <c r="U211" s="7">
        <f>IF($A211="","",TimeZone)</f>
      </c>
      <c r="V211" s="7">
        <f>IF($A211="","",$A211&amp;"-"&amp;IF($D211="","",YEAR($D211)&amp;RIGHT("0"&amp;MONTH($D211),2)&amp;RIGHT("0"&amp;DAY($D211),2)&amp;"-"&amp;RIGHT("0"&amp;HOUR($D211),2)&amp;RIGHT("0"&amp;MINUTE($D211),2)&amp;RIGHT("0"&amp;SECOND($D211),2))&amp;"-"&amp;$B211)</f>
      </c>
    </row>
    <row r="212">
      <c r="D212" s="3"/>
      <c r="E212" s="4"/>
      <c r="F212" s="3"/>
      <c r="G212" s="4"/>
      <c r="H212" s="4"/>
      <c r="I212" s="4"/>
      <c r="J212" s="4"/>
      <c r="M212" s="5">
        <f>IF(OR($A212="",$E212="",$G212="",$C212=""),"",ROUND(($G212-$E212)*$C212*IF($B212="Short",-1,1),2))</f>
      </c>
      <c r="N212" s="5">
        <f>IF($M212="","",ROUND($M212-IF($H212="",0,$H212),2))</f>
      </c>
      <c r="O212" s="6">
        <f>IF(OR($N212="",$I212=""),"",IF($E212=$I212,"",ROUND($N212/(ABS($E212-$I212)*$C212),2)))</f>
      </c>
      <c r="P212" s="7">
        <f>IF($N212="","",IF($N212&gt;0,"Win",IF($N212&lt;0,"Loss","Breakeven")))</f>
      </c>
      <c r="Q212" s="7">
        <f>IF($A212="","",IF($D212="","",CHOOSE(WEEKDAY($D212),"Sun","Mon","Tue","Wed","Thu","Fri","Sat")))</f>
      </c>
      <c r="R212" s="5">
        <f>IF($N212="","",SUMIFS($N$2:$N$501,$F$2:$F$501,"&lt;="&amp;$F212))</f>
      </c>
      <c r="S212" s="5">
        <f>IF($R212="","",MAX(0,_xlfn.MAXIFS($R$2:$R$501,$F$2:$F$501,"&lt;="&amp;$F212))-$R212)</f>
      </c>
      <c r="T212" s="7">
        <f>IF($A212="","",IF(OR($F212="",$G212=""),"Open","Closed"))</f>
      </c>
      <c r="U212" s="7">
        <f>IF($A212="","",TimeZone)</f>
      </c>
      <c r="V212" s="7">
        <f>IF($A212="","",$A212&amp;"-"&amp;IF($D212="","",YEAR($D212)&amp;RIGHT("0"&amp;MONTH($D212),2)&amp;RIGHT("0"&amp;DAY($D212),2)&amp;"-"&amp;RIGHT("0"&amp;HOUR($D212),2)&amp;RIGHT("0"&amp;MINUTE($D212),2)&amp;RIGHT("0"&amp;SECOND($D212),2))&amp;"-"&amp;$B212)</f>
      </c>
    </row>
    <row r="213">
      <c r="D213" s="3"/>
      <c r="E213" s="4"/>
      <c r="F213" s="3"/>
      <c r="G213" s="4"/>
      <c r="H213" s="4"/>
      <c r="I213" s="4"/>
      <c r="J213" s="4"/>
      <c r="M213" s="5">
        <f>IF(OR($A213="",$E213="",$G213="",$C213=""),"",ROUND(($G213-$E213)*$C213*IF($B213="Short",-1,1),2))</f>
      </c>
      <c r="N213" s="5">
        <f>IF($M213="","",ROUND($M213-IF($H213="",0,$H213),2))</f>
      </c>
      <c r="O213" s="6">
        <f>IF(OR($N213="",$I213=""),"",IF($E213=$I213,"",ROUND($N213/(ABS($E213-$I213)*$C213),2)))</f>
      </c>
      <c r="P213" s="7">
        <f>IF($N213="","",IF($N213&gt;0,"Win",IF($N213&lt;0,"Loss","Breakeven")))</f>
      </c>
      <c r="Q213" s="7">
        <f>IF($A213="","",IF($D213="","",CHOOSE(WEEKDAY($D213),"Sun","Mon","Tue","Wed","Thu","Fri","Sat")))</f>
      </c>
      <c r="R213" s="5">
        <f>IF($N213="","",SUMIFS($N$2:$N$501,$F$2:$F$501,"&lt;="&amp;$F213))</f>
      </c>
      <c r="S213" s="5">
        <f>IF($R213="","",MAX(0,_xlfn.MAXIFS($R$2:$R$501,$F$2:$F$501,"&lt;="&amp;$F213))-$R213)</f>
      </c>
      <c r="T213" s="7">
        <f>IF($A213="","",IF(OR($F213="",$G213=""),"Open","Closed"))</f>
      </c>
      <c r="U213" s="7">
        <f>IF($A213="","",TimeZone)</f>
      </c>
      <c r="V213" s="7">
        <f>IF($A213="","",$A213&amp;"-"&amp;IF($D213="","",YEAR($D213)&amp;RIGHT("0"&amp;MONTH($D213),2)&amp;RIGHT("0"&amp;DAY($D213),2)&amp;"-"&amp;RIGHT("0"&amp;HOUR($D213),2)&amp;RIGHT("0"&amp;MINUTE($D213),2)&amp;RIGHT("0"&amp;SECOND($D213),2))&amp;"-"&amp;$B213)</f>
      </c>
    </row>
    <row r="214">
      <c r="D214" s="3"/>
      <c r="E214" s="4"/>
      <c r="F214" s="3"/>
      <c r="G214" s="4"/>
      <c r="H214" s="4"/>
      <c r="I214" s="4"/>
      <c r="J214" s="4"/>
      <c r="M214" s="5">
        <f>IF(OR($A214="",$E214="",$G214="",$C214=""),"",ROUND(($G214-$E214)*$C214*IF($B214="Short",-1,1),2))</f>
      </c>
      <c r="N214" s="5">
        <f>IF($M214="","",ROUND($M214-IF($H214="",0,$H214),2))</f>
      </c>
      <c r="O214" s="6">
        <f>IF(OR($N214="",$I214=""),"",IF($E214=$I214,"",ROUND($N214/(ABS($E214-$I214)*$C214),2)))</f>
      </c>
      <c r="P214" s="7">
        <f>IF($N214="","",IF($N214&gt;0,"Win",IF($N214&lt;0,"Loss","Breakeven")))</f>
      </c>
      <c r="Q214" s="7">
        <f>IF($A214="","",IF($D214="","",CHOOSE(WEEKDAY($D214),"Sun","Mon","Tue","Wed","Thu","Fri","Sat")))</f>
      </c>
      <c r="R214" s="5">
        <f>IF($N214="","",SUMIFS($N$2:$N$501,$F$2:$F$501,"&lt;="&amp;$F214))</f>
      </c>
      <c r="S214" s="5">
        <f>IF($R214="","",MAX(0,_xlfn.MAXIFS($R$2:$R$501,$F$2:$F$501,"&lt;="&amp;$F214))-$R214)</f>
      </c>
      <c r="T214" s="7">
        <f>IF($A214="","",IF(OR($F214="",$G214=""),"Open","Closed"))</f>
      </c>
      <c r="U214" s="7">
        <f>IF($A214="","",TimeZone)</f>
      </c>
      <c r="V214" s="7">
        <f>IF($A214="","",$A214&amp;"-"&amp;IF($D214="","",YEAR($D214)&amp;RIGHT("0"&amp;MONTH($D214),2)&amp;RIGHT("0"&amp;DAY($D214),2)&amp;"-"&amp;RIGHT("0"&amp;HOUR($D214),2)&amp;RIGHT("0"&amp;MINUTE($D214),2)&amp;RIGHT("0"&amp;SECOND($D214),2))&amp;"-"&amp;$B214)</f>
      </c>
    </row>
    <row r="215">
      <c r="D215" s="3"/>
      <c r="E215" s="4"/>
      <c r="F215" s="3"/>
      <c r="G215" s="4"/>
      <c r="H215" s="4"/>
      <c r="I215" s="4"/>
      <c r="J215" s="4"/>
      <c r="M215" s="5">
        <f>IF(OR($A215="",$E215="",$G215="",$C215=""),"",ROUND(($G215-$E215)*$C215*IF($B215="Short",-1,1),2))</f>
      </c>
      <c r="N215" s="5">
        <f>IF($M215="","",ROUND($M215-IF($H215="",0,$H215),2))</f>
      </c>
      <c r="O215" s="6">
        <f>IF(OR($N215="",$I215=""),"",IF($E215=$I215,"",ROUND($N215/(ABS($E215-$I215)*$C215),2)))</f>
      </c>
      <c r="P215" s="7">
        <f>IF($N215="","",IF($N215&gt;0,"Win",IF($N215&lt;0,"Loss","Breakeven")))</f>
      </c>
      <c r="Q215" s="7">
        <f>IF($A215="","",IF($D215="","",CHOOSE(WEEKDAY($D215),"Sun","Mon","Tue","Wed","Thu","Fri","Sat")))</f>
      </c>
      <c r="R215" s="5">
        <f>IF($N215="","",SUMIFS($N$2:$N$501,$F$2:$F$501,"&lt;="&amp;$F215))</f>
      </c>
      <c r="S215" s="5">
        <f>IF($R215="","",MAX(0,_xlfn.MAXIFS($R$2:$R$501,$F$2:$F$501,"&lt;="&amp;$F215))-$R215)</f>
      </c>
      <c r="T215" s="7">
        <f>IF($A215="","",IF(OR($F215="",$G215=""),"Open","Closed"))</f>
      </c>
      <c r="U215" s="7">
        <f>IF($A215="","",TimeZone)</f>
      </c>
      <c r="V215" s="7">
        <f>IF($A215="","",$A215&amp;"-"&amp;IF($D215="","",YEAR($D215)&amp;RIGHT("0"&amp;MONTH($D215),2)&amp;RIGHT("0"&amp;DAY($D215),2)&amp;"-"&amp;RIGHT("0"&amp;HOUR($D215),2)&amp;RIGHT("0"&amp;MINUTE($D215),2)&amp;RIGHT("0"&amp;SECOND($D215),2))&amp;"-"&amp;$B215)</f>
      </c>
    </row>
    <row r="216">
      <c r="D216" s="3"/>
      <c r="E216" s="4"/>
      <c r="F216" s="3"/>
      <c r="G216" s="4"/>
      <c r="H216" s="4"/>
      <c r="I216" s="4"/>
      <c r="J216" s="4"/>
      <c r="M216" s="5">
        <f>IF(OR($A216="",$E216="",$G216="",$C216=""),"",ROUND(($G216-$E216)*$C216*IF($B216="Short",-1,1),2))</f>
      </c>
      <c r="N216" s="5">
        <f>IF($M216="","",ROUND($M216-IF($H216="",0,$H216),2))</f>
      </c>
      <c r="O216" s="6">
        <f>IF(OR($N216="",$I216=""),"",IF($E216=$I216,"",ROUND($N216/(ABS($E216-$I216)*$C216),2)))</f>
      </c>
      <c r="P216" s="7">
        <f>IF($N216="","",IF($N216&gt;0,"Win",IF($N216&lt;0,"Loss","Breakeven")))</f>
      </c>
      <c r="Q216" s="7">
        <f>IF($A216="","",IF($D216="","",CHOOSE(WEEKDAY($D216),"Sun","Mon","Tue","Wed","Thu","Fri","Sat")))</f>
      </c>
      <c r="R216" s="5">
        <f>IF($N216="","",SUMIFS($N$2:$N$501,$F$2:$F$501,"&lt;="&amp;$F216))</f>
      </c>
      <c r="S216" s="5">
        <f>IF($R216="","",MAX(0,_xlfn.MAXIFS($R$2:$R$501,$F$2:$F$501,"&lt;="&amp;$F216))-$R216)</f>
      </c>
      <c r="T216" s="7">
        <f>IF($A216="","",IF(OR($F216="",$G216=""),"Open","Closed"))</f>
      </c>
      <c r="U216" s="7">
        <f>IF($A216="","",TimeZone)</f>
      </c>
      <c r="V216" s="7">
        <f>IF($A216="","",$A216&amp;"-"&amp;IF($D216="","",YEAR($D216)&amp;RIGHT("0"&amp;MONTH($D216),2)&amp;RIGHT("0"&amp;DAY($D216),2)&amp;"-"&amp;RIGHT("0"&amp;HOUR($D216),2)&amp;RIGHT("0"&amp;MINUTE($D216),2)&amp;RIGHT("0"&amp;SECOND($D216),2))&amp;"-"&amp;$B216)</f>
      </c>
    </row>
    <row r="217">
      <c r="D217" s="3"/>
      <c r="E217" s="4"/>
      <c r="F217" s="3"/>
      <c r="G217" s="4"/>
      <c r="H217" s="4"/>
      <c r="I217" s="4"/>
      <c r="J217" s="4"/>
      <c r="M217" s="5">
        <f>IF(OR($A217="",$E217="",$G217="",$C217=""),"",ROUND(($G217-$E217)*$C217*IF($B217="Short",-1,1),2))</f>
      </c>
      <c r="N217" s="5">
        <f>IF($M217="","",ROUND($M217-IF($H217="",0,$H217),2))</f>
      </c>
      <c r="O217" s="6">
        <f>IF(OR($N217="",$I217=""),"",IF($E217=$I217,"",ROUND($N217/(ABS($E217-$I217)*$C217),2)))</f>
      </c>
      <c r="P217" s="7">
        <f>IF($N217="","",IF($N217&gt;0,"Win",IF($N217&lt;0,"Loss","Breakeven")))</f>
      </c>
      <c r="Q217" s="7">
        <f>IF($A217="","",IF($D217="","",CHOOSE(WEEKDAY($D217),"Sun","Mon","Tue","Wed","Thu","Fri","Sat")))</f>
      </c>
      <c r="R217" s="5">
        <f>IF($N217="","",SUMIFS($N$2:$N$501,$F$2:$F$501,"&lt;="&amp;$F217))</f>
      </c>
      <c r="S217" s="5">
        <f>IF($R217="","",MAX(0,_xlfn.MAXIFS($R$2:$R$501,$F$2:$F$501,"&lt;="&amp;$F217))-$R217)</f>
      </c>
      <c r="T217" s="7">
        <f>IF($A217="","",IF(OR($F217="",$G217=""),"Open","Closed"))</f>
      </c>
      <c r="U217" s="7">
        <f>IF($A217="","",TimeZone)</f>
      </c>
      <c r="V217" s="7">
        <f>IF($A217="","",$A217&amp;"-"&amp;IF($D217="","",YEAR($D217)&amp;RIGHT("0"&amp;MONTH($D217),2)&amp;RIGHT("0"&amp;DAY($D217),2)&amp;"-"&amp;RIGHT("0"&amp;HOUR($D217),2)&amp;RIGHT("0"&amp;MINUTE($D217),2)&amp;RIGHT("0"&amp;SECOND($D217),2))&amp;"-"&amp;$B217)</f>
      </c>
    </row>
    <row r="218">
      <c r="D218" s="3"/>
      <c r="E218" s="4"/>
      <c r="F218" s="3"/>
      <c r="G218" s="4"/>
      <c r="H218" s="4"/>
      <c r="I218" s="4"/>
      <c r="J218" s="4"/>
      <c r="M218" s="5">
        <f>IF(OR($A218="",$E218="",$G218="",$C218=""),"",ROUND(($G218-$E218)*$C218*IF($B218="Short",-1,1),2))</f>
      </c>
      <c r="N218" s="5">
        <f>IF($M218="","",ROUND($M218-IF($H218="",0,$H218),2))</f>
      </c>
      <c r="O218" s="6">
        <f>IF(OR($N218="",$I218=""),"",IF($E218=$I218,"",ROUND($N218/(ABS($E218-$I218)*$C218),2)))</f>
      </c>
      <c r="P218" s="7">
        <f>IF($N218="","",IF($N218&gt;0,"Win",IF($N218&lt;0,"Loss","Breakeven")))</f>
      </c>
      <c r="Q218" s="7">
        <f>IF($A218="","",IF($D218="","",CHOOSE(WEEKDAY($D218),"Sun","Mon","Tue","Wed","Thu","Fri","Sat")))</f>
      </c>
      <c r="R218" s="5">
        <f>IF($N218="","",SUMIFS($N$2:$N$501,$F$2:$F$501,"&lt;="&amp;$F218))</f>
      </c>
      <c r="S218" s="5">
        <f>IF($R218="","",MAX(0,_xlfn.MAXIFS($R$2:$R$501,$F$2:$F$501,"&lt;="&amp;$F218))-$R218)</f>
      </c>
      <c r="T218" s="7">
        <f>IF($A218="","",IF(OR($F218="",$G218=""),"Open","Closed"))</f>
      </c>
      <c r="U218" s="7">
        <f>IF($A218="","",TimeZone)</f>
      </c>
      <c r="V218" s="7">
        <f>IF($A218="","",$A218&amp;"-"&amp;IF($D218="","",YEAR($D218)&amp;RIGHT("0"&amp;MONTH($D218),2)&amp;RIGHT("0"&amp;DAY($D218),2)&amp;"-"&amp;RIGHT("0"&amp;HOUR($D218),2)&amp;RIGHT("0"&amp;MINUTE($D218),2)&amp;RIGHT("0"&amp;SECOND($D218),2))&amp;"-"&amp;$B218)</f>
      </c>
    </row>
    <row r="219">
      <c r="D219" s="3"/>
      <c r="E219" s="4"/>
      <c r="F219" s="3"/>
      <c r="G219" s="4"/>
      <c r="H219" s="4"/>
      <c r="I219" s="4"/>
      <c r="J219" s="4"/>
      <c r="M219" s="5">
        <f>IF(OR($A219="",$E219="",$G219="",$C219=""),"",ROUND(($G219-$E219)*$C219*IF($B219="Short",-1,1),2))</f>
      </c>
      <c r="N219" s="5">
        <f>IF($M219="","",ROUND($M219-IF($H219="",0,$H219),2))</f>
      </c>
      <c r="O219" s="6">
        <f>IF(OR($N219="",$I219=""),"",IF($E219=$I219,"",ROUND($N219/(ABS($E219-$I219)*$C219),2)))</f>
      </c>
      <c r="P219" s="7">
        <f>IF($N219="","",IF($N219&gt;0,"Win",IF($N219&lt;0,"Loss","Breakeven")))</f>
      </c>
      <c r="Q219" s="7">
        <f>IF($A219="","",IF($D219="","",CHOOSE(WEEKDAY($D219),"Sun","Mon","Tue","Wed","Thu","Fri","Sat")))</f>
      </c>
      <c r="R219" s="5">
        <f>IF($N219="","",SUMIFS($N$2:$N$501,$F$2:$F$501,"&lt;="&amp;$F219))</f>
      </c>
      <c r="S219" s="5">
        <f>IF($R219="","",MAX(0,_xlfn.MAXIFS($R$2:$R$501,$F$2:$F$501,"&lt;="&amp;$F219))-$R219)</f>
      </c>
      <c r="T219" s="7">
        <f>IF($A219="","",IF(OR($F219="",$G219=""),"Open","Closed"))</f>
      </c>
      <c r="U219" s="7">
        <f>IF($A219="","",TimeZone)</f>
      </c>
      <c r="V219" s="7">
        <f>IF($A219="","",$A219&amp;"-"&amp;IF($D219="","",YEAR($D219)&amp;RIGHT("0"&amp;MONTH($D219),2)&amp;RIGHT("0"&amp;DAY($D219),2)&amp;"-"&amp;RIGHT("0"&amp;HOUR($D219),2)&amp;RIGHT("0"&amp;MINUTE($D219),2)&amp;RIGHT("0"&amp;SECOND($D219),2))&amp;"-"&amp;$B219)</f>
      </c>
    </row>
    <row r="220">
      <c r="D220" s="3"/>
      <c r="E220" s="4"/>
      <c r="F220" s="3"/>
      <c r="G220" s="4"/>
      <c r="H220" s="4"/>
      <c r="I220" s="4"/>
      <c r="J220" s="4"/>
      <c r="M220" s="5">
        <f>IF(OR($A220="",$E220="",$G220="",$C220=""),"",ROUND(($G220-$E220)*$C220*IF($B220="Short",-1,1),2))</f>
      </c>
      <c r="N220" s="5">
        <f>IF($M220="","",ROUND($M220-IF($H220="",0,$H220),2))</f>
      </c>
      <c r="O220" s="6">
        <f>IF(OR($N220="",$I220=""),"",IF($E220=$I220,"",ROUND($N220/(ABS($E220-$I220)*$C220),2)))</f>
      </c>
      <c r="P220" s="7">
        <f>IF($N220="","",IF($N220&gt;0,"Win",IF($N220&lt;0,"Loss","Breakeven")))</f>
      </c>
      <c r="Q220" s="7">
        <f>IF($A220="","",IF($D220="","",CHOOSE(WEEKDAY($D220),"Sun","Mon","Tue","Wed","Thu","Fri","Sat")))</f>
      </c>
      <c r="R220" s="5">
        <f>IF($N220="","",SUMIFS($N$2:$N$501,$F$2:$F$501,"&lt;="&amp;$F220))</f>
      </c>
      <c r="S220" s="5">
        <f>IF($R220="","",MAX(0,_xlfn.MAXIFS($R$2:$R$501,$F$2:$F$501,"&lt;="&amp;$F220))-$R220)</f>
      </c>
      <c r="T220" s="7">
        <f>IF($A220="","",IF(OR($F220="",$G220=""),"Open","Closed"))</f>
      </c>
      <c r="U220" s="7">
        <f>IF($A220="","",TimeZone)</f>
      </c>
      <c r="V220" s="7">
        <f>IF($A220="","",$A220&amp;"-"&amp;IF($D220="","",YEAR($D220)&amp;RIGHT("0"&amp;MONTH($D220),2)&amp;RIGHT("0"&amp;DAY($D220),2)&amp;"-"&amp;RIGHT("0"&amp;HOUR($D220),2)&amp;RIGHT("0"&amp;MINUTE($D220),2)&amp;RIGHT("0"&amp;SECOND($D220),2))&amp;"-"&amp;$B220)</f>
      </c>
    </row>
    <row r="221">
      <c r="D221" s="3"/>
      <c r="E221" s="4"/>
      <c r="F221" s="3"/>
      <c r="G221" s="4"/>
      <c r="H221" s="4"/>
      <c r="I221" s="4"/>
      <c r="J221" s="4"/>
      <c r="M221" s="5">
        <f>IF(OR($A221="",$E221="",$G221="",$C221=""),"",ROUND(($G221-$E221)*$C221*IF($B221="Short",-1,1),2))</f>
      </c>
      <c r="N221" s="5">
        <f>IF($M221="","",ROUND($M221-IF($H221="",0,$H221),2))</f>
      </c>
      <c r="O221" s="6">
        <f>IF(OR($N221="",$I221=""),"",IF($E221=$I221,"",ROUND($N221/(ABS($E221-$I221)*$C221),2)))</f>
      </c>
      <c r="P221" s="7">
        <f>IF($N221="","",IF($N221&gt;0,"Win",IF($N221&lt;0,"Loss","Breakeven")))</f>
      </c>
      <c r="Q221" s="7">
        <f>IF($A221="","",IF($D221="","",CHOOSE(WEEKDAY($D221),"Sun","Mon","Tue","Wed","Thu","Fri","Sat")))</f>
      </c>
      <c r="R221" s="5">
        <f>IF($N221="","",SUMIFS($N$2:$N$501,$F$2:$F$501,"&lt;="&amp;$F221))</f>
      </c>
      <c r="S221" s="5">
        <f>IF($R221="","",MAX(0,_xlfn.MAXIFS($R$2:$R$501,$F$2:$F$501,"&lt;="&amp;$F221))-$R221)</f>
      </c>
      <c r="T221" s="7">
        <f>IF($A221="","",IF(OR($F221="",$G221=""),"Open","Closed"))</f>
      </c>
      <c r="U221" s="7">
        <f>IF($A221="","",TimeZone)</f>
      </c>
      <c r="V221" s="7">
        <f>IF($A221="","",$A221&amp;"-"&amp;IF($D221="","",YEAR($D221)&amp;RIGHT("0"&amp;MONTH($D221),2)&amp;RIGHT("0"&amp;DAY($D221),2)&amp;"-"&amp;RIGHT("0"&amp;HOUR($D221),2)&amp;RIGHT("0"&amp;MINUTE($D221),2)&amp;RIGHT("0"&amp;SECOND($D221),2))&amp;"-"&amp;$B221)</f>
      </c>
    </row>
    <row r="222">
      <c r="D222" s="3"/>
      <c r="E222" s="4"/>
      <c r="F222" s="3"/>
      <c r="G222" s="4"/>
      <c r="H222" s="4"/>
      <c r="I222" s="4"/>
      <c r="J222" s="4"/>
      <c r="M222" s="5">
        <f>IF(OR($A222="",$E222="",$G222="",$C222=""),"",ROUND(($G222-$E222)*$C222*IF($B222="Short",-1,1),2))</f>
      </c>
      <c r="N222" s="5">
        <f>IF($M222="","",ROUND($M222-IF($H222="",0,$H222),2))</f>
      </c>
      <c r="O222" s="6">
        <f>IF(OR($N222="",$I222=""),"",IF($E222=$I222,"",ROUND($N222/(ABS($E222-$I222)*$C222),2)))</f>
      </c>
      <c r="P222" s="7">
        <f>IF($N222="","",IF($N222&gt;0,"Win",IF($N222&lt;0,"Loss","Breakeven")))</f>
      </c>
      <c r="Q222" s="7">
        <f>IF($A222="","",IF($D222="","",CHOOSE(WEEKDAY($D222),"Sun","Mon","Tue","Wed","Thu","Fri","Sat")))</f>
      </c>
      <c r="R222" s="5">
        <f>IF($N222="","",SUMIFS($N$2:$N$501,$F$2:$F$501,"&lt;="&amp;$F222))</f>
      </c>
      <c r="S222" s="5">
        <f>IF($R222="","",MAX(0,_xlfn.MAXIFS($R$2:$R$501,$F$2:$F$501,"&lt;="&amp;$F222))-$R222)</f>
      </c>
      <c r="T222" s="7">
        <f>IF($A222="","",IF(OR($F222="",$G222=""),"Open","Closed"))</f>
      </c>
      <c r="U222" s="7">
        <f>IF($A222="","",TimeZone)</f>
      </c>
      <c r="V222" s="7">
        <f>IF($A222="","",$A222&amp;"-"&amp;IF($D222="","",YEAR($D222)&amp;RIGHT("0"&amp;MONTH($D222),2)&amp;RIGHT("0"&amp;DAY($D222),2)&amp;"-"&amp;RIGHT("0"&amp;HOUR($D222),2)&amp;RIGHT("0"&amp;MINUTE($D222),2)&amp;RIGHT("0"&amp;SECOND($D222),2))&amp;"-"&amp;$B222)</f>
      </c>
    </row>
    <row r="223">
      <c r="D223" s="3"/>
      <c r="E223" s="4"/>
      <c r="F223" s="3"/>
      <c r="G223" s="4"/>
      <c r="H223" s="4"/>
      <c r="I223" s="4"/>
      <c r="J223" s="4"/>
      <c r="M223" s="5">
        <f>IF(OR($A223="",$E223="",$G223="",$C223=""),"",ROUND(($G223-$E223)*$C223*IF($B223="Short",-1,1),2))</f>
      </c>
      <c r="N223" s="5">
        <f>IF($M223="","",ROUND($M223-IF($H223="",0,$H223),2))</f>
      </c>
      <c r="O223" s="6">
        <f>IF(OR($N223="",$I223=""),"",IF($E223=$I223,"",ROUND($N223/(ABS($E223-$I223)*$C223),2)))</f>
      </c>
      <c r="P223" s="7">
        <f>IF($N223="","",IF($N223&gt;0,"Win",IF($N223&lt;0,"Loss","Breakeven")))</f>
      </c>
      <c r="Q223" s="7">
        <f>IF($A223="","",IF($D223="","",CHOOSE(WEEKDAY($D223),"Sun","Mon","Tue","Wed","Thu","Fri","Sat")))</f>
      </c>
      <c r="R223" s="5">
        <f>IF($N223="","",SUMIFS($N$2:$N$501,$F$2:$F$501,"&lt;="&amp;$F223))</f>
      </c>
      <c r="S223" s="5">
        <f>IF($R223="","",MAX(0,_xlfn.MAXIFS($R$2:$R$501,$F$2:$F$501,"&lt;="&amp;$F223))-$R223)</f>
      </c>
      <c r="T223" s="7">
        <f>IF($A223="","",IF(OR($F223="",$G223=""),"Open","Closed"))</f>
      </c>
      <c r="U223" s="7">
        <f>IF($A223="","",TimeZone)</f>
      </c>
      <c r="V223" s="7">
        <f>IF($A223="","",$A223&amp;"-"&amp;IF($D223="","",YEAR($D223)&amp;RIGHT("0"&amp;MONTH($D223),2)&amp;RIGHT("0"&amp;DAY($D223),2)&amp;"-"&amp;RIGHT("0"&amp;HOUR($D223),2)&amp;RIGHT("0"&amp;MINUTE($D223),2)&amp;RIGHT("0"&amp;SECOND($D223),2))&amp;"-"&amp;$B223)</f>
      </c>
    </row>
    <row r="224">
      <c r="D224" s="3"/>
      <c r="E224" s="4"/>
      <c r="F224" s="3"/>
      <c r="G224" s="4"/>
      <c r="H224" s="4"/>
      <c r="I224" s="4"/>
      <c r="J224" s="4"/>
      <c r="M224" s="5">
        <f>IF(OR($A224="",$E224="",$G224="",$C224=""),"",ROUND(($G224-$E224)*$C224*IF($B224="Short",-1,1),2))</f>
      </c>
      <c r="N224" s="5">
        <f>IF($M224="","",ROUND($M224-IF($H224="",0,$H224),2))</f>
      </c>
      <c r="O224" s="6">
        <f>IF(OR($N224="",$I224=""),"",IF($E224=$I224,"",ROUND($N224/(ABS($E224-$I224)*$C224),2)))</f>
      </c>
      <c r="P224" s="7">
        <f>IF($N224="","",IF($N224&gt;0,"Win",IF($N224&lt;0,"Loss","Breakeven")))</f>
      </c>
      <c r="Q224" s="7">
        <f>IF($A224="","",IF($D224="","",CHOOSE(WEEKDAY($D224),"Sun","Mon","Tue","Wed","Thu","Fri","Sat")))</f>
      </c>
      <c r="R224" s="5">
        <f>IF($N224="","",SUMIFS($N$2:$N$501,$F$2:$F$501,"&lt;="&amp;$F224))</f>
      </c>
      <c r="S224" s="5">
        <f>IF($R224="","",MAX(0,_xlfn.MAXIFS($R$2:$R$501,$F$2:$F$501,"&lt;="&amp;$F224))-$R224)</f>
      </c>
      <c r="T224" s="7">
        <f>IF($A224="","",IF(OR($F224="",$G224=""),"Open","Closed"))</f>
      </c>
      <c r="U224" s="7">
        <f>IF($A224="","",TimeZone)</f>
      </c>
      <c r="V224" s="7">
        <f>IF($A224="","",$A224&amp;"-"&amp;IF($D224="","",YEAR($D224)&amp;RIGHT("0"&amp;MONTH($D224),2)&amp;RIGHT("0"&amp;DAY($D224),2)&amp;"-"&amp;RIGHT("0"&amp;HOUR($D224),2)&amp;RIGHT("0"&amp;MINUTE($D224),2)&amp;RIGHT("0"&amp;SECOND($D224),2))&amp;"-"&amp;$B224)</f>
      </c>
    </row>
    <row r="225">
      <c r="D225" s="3"/>
      <c r="E225" s="4"/>
      <c r="F225" s="3"/>
      <c r="G225" s="4"/>
      <c r="H225" s="4"/>
      <c r="I225" s="4"/>
      <c r="J225" s="4"/>
      <c r="M225" s="5">
        <f>IF(OR($A225="",$E225="",$G225="",$C225=""),"",ROUND(($G225-$E225)*$C225*IF($B225="Short",-1,1),2))</f>
      </c>
      <c r="N225" s="5">
        <f>IF($M225="","",ROUND($M225-IF($H225="",0,$H225),2))</f>
      </c>
      <c r="O225" s="6">
        <f>IF(OR($N225="",$I225=""),"",IF($E225=$I225,"",ROUND($N225/(ABS($E225-$I225)*$C225),2)))</f>
      </c>
      <c r="P225" s="7">
        <f>IF($N225="","",IF($N225&gt;0,"Win",IF($N225&lt;0,"Loss","Breakeven")))</f>
      </c>
      <c r="Q225" s="7">
        <f>IF($A225="","",IF($D225="","",CHOOSE(WEEKDAY($D225),"Sun","Mon","Tue","Wed","Thu","Fri","Sat")))</f>
      </c>
      <c r="R225" s="5">
        <f>IF($N225="","",SUMIFS($N$2:$N$501,$F$2:$F$501,"&lt;="&amp;$F225))</f>
      </c>
      <c r="S225" s="5">
        <f>IF($R225="","",MAX(0,_xlfn.MAXIFS($R$2:$R$501,$F$2:$F$501,"&lt;="&amp;$F225))-$R225)</f>
      </c>
      <c r="T225" s="7">
        <f>IF($A225="","",IF(OR($F225="",$G225=""),"Open","Closed"))</f>
      </c>
      <c r="U225" s="7">
        <f>IF($A225="","",TimeZone)</f>
      </c>
      <c r="V225" s="7">
        <f>IF($A225="","",$A225&amp;"-"&amp;IF($D225="","",YEAR($D225)&amp;RIGHT("0"&amp;MONTH($D225),2)&amp;RIGHT("0"&amp;DAY($D225),2)&amp;"-"&amp;RIGHT("0"&amp;HOUR($D225),2)&amp;RIGHT("0"&amp;MINUTE($D225),2)&amp;RIGHT("0"&amp;SECOND($D225),2))&amp;"-"&amp;$B225)</f>
      </c>
    </row>
    <row r="226">
      <c r="D226" s="3"/>
      <c r="E226" s="4"/>
      <c r="F226" s="3"/>
      <c r="G226" s="4"/>
      <c r="H226" s="4"/>
      <c r="I226" s="4"/>
      <c r="J226" s="4"/>
      <c r="M226" s="5">
        <f>IF(OR($A226="",$E226="",$G226="",$C226=""),"",ROUND(($G226-$E226)*$C226*IF($B226="Short",-1,1),2))</f>
      </c>
      <c r="N226" s="5">
        <f>IF($M226="","",ROUND($M226-IF($H226="",0,$H226),2))</f>
      </c>
      <c r="O226" s="6">
        <f>IF(OR($N226="",$I226=""),"",IF($E226=$I226,"",ROUND($N226/(ABS($E226-$I226)*$C226),2)))</f>
      </c>
      <c r="P226" s="7">
        <f>IF($N226="","",IF($N226&gt;0,"Win",IF($N226&lt;0,"Loss","Breakeven")))</f>
      </c>
      <c r="Q226" s="7">
        <f>IF($A226="","",IF($D226="","",CHOOSE(WEEKDAY($D226),"Sun","Mon","Tue","Wed","Thu","Fri","Sat")))</f>
      </c>
      <c r="R226" s="5">
        <f>IF($N226="","",SUMIFS($N$2:$N$501,$F$2:$F$501,"&lt;="&amp;$F226))</f>
      </c>
      <c r="S226" s="5">
        <f>IF($R226="","",MAX(0,_xlfn.MAXIFS($R$2:$R$501,$F$2:$F$501,"&lt;="&amp;$F226))-$R226)</f>
      </c>
      <c r="T226" s="7">
        <f>IF($A226="","",IF(OR($F226="",$G226=""),"Open","Closed"))</f>
      </c>
      <c r="U226" s="7">
        <f>IF($A226="","",TimeZone)</f>
      </c>
      <c r="V226" s="7">
        <f>IF($A226="","",$A226&amp;"-"&amp;IF($D226="","",YEAR($D226)&amp;RIGHT("0"&amp;MONTH($D226),2)&amp;RIGHT("0"&amp;DAY($D226),2)&amp;"-"&amp;RIGHT("0"&amp;HOUR($D226),2)&amp;RIGHT("0"&amp;MINUTE($D226),2)&amp;RIGHT("0"&amp;SECOND($D226),2))&amp;"-"&amp;$B226)</f>
      </c>
    </row>
    <row r="227">
      <c r="D227" s="3"/>
      <c r="E227" s="4"/>
      <c r="F227" s="3"/>
      <c r="G227" s="4"/>
      <c r="H227" s="4"/>
      <c r="I227" s="4"/>
      <c r="J227" s="4"/>
      <c r="M227" s="5">
        <f>IF(OR($A227="",$E227="",$G227="",$C227=""),"",ROUND(($G227-$E227)*$C227*IF($B227="Short",-1,1),2))</f>
      </c>
      <c r="N227" s="5">
        <f>IF($M227="","",ROUND($M227-IF($H227="",0,$H227),2))</f>
      </c>
      <c r="O227" s="6">
        <f>IF(OR($N227="",$I227=""),"",IF($E227=$I227,"",ROUND($N227/(ABS($E227-$I227)*$C227),2)))</f>
      </c>
      <c r="P227" s="7">
        <f>IF($N227="","",IF($N227&gt;0,"Win",IF($N227&lt;0,"Loss","Breakeven")))</f>
      </c>
      <c r="Q227" s="7">
        <f>IF($A227="","",IF($D227="","",CHOOSE(WEEKDAY($D227),"Sun","Mon","Tue","Wed","Thu","Fri","Sat")))</f>
      </c>
      <c r="R227" s="5">
        <f>IF($N227="","",SUMIFS($N$2:$N$501,$F$2:$F$501,"&lt;="&amp;$F227))</f>
      </c>
      <c r="S227" s="5">
        <f>IF($R227="","",MAX(0,_xlfn.MAXIFS($R$2:$R$501,$F$2:$F$501,"&lt;="&amp;$F227))-$R227)</f>
      </c>
      <c r="T227" s="7">
        <f>IF($A227="","",IF(OR($F227="",$G227=""),"Open","Closed"))</f>
      </c>
      <c r="U227" s="7">
        <f>IF($A227="","",TimeZone)</f>
      </c>
      <c r="V227" s="7">
        <f>IF($A227="","",$A227&amp;"-"&amp;IF($D227="","",YEAR($D227)&amp;RIGHT("0"&amp;MONTH($D227),2)&amp;RIGHT("0"&amp;DAY($D227),2)&amp;"-"&amp;RIGHT("0"&amp;HOUR($D227),2)&amp;RIGHT("0"&amp;MINUTE($D227),2)&amp;RIGHT("0"&amp;SECOND($D227),2))&amp;"-"&amp;$B227)</f>
      </c>
    </row>
    <row r="228">
      <c r="D228" s="3"/>
      <c r="E228" s="4"/>
      <c r="F228" s="3"/>
      <c r="G228" s="4"/>
      <c r="H228" s="4"/>
      <c r="I228" s="4"/>
      <c r="J228" s="4"/>
      <c r="M228" s="5">
        <f>IF(OR($A228="",$E228="",$G228="",$C228=""),"",ROUND(($G228-$E228)*$C228*IF($B228="Short",-1,1),2))</f>
      </c>
      <c r="N228" s="5">
        <f>IF($M228="","",ROUND($M228-IF($H228="",0,$H228),2))</f>
      </c>
      <c r="O228" s="6">
        <f>IF(OR($N228="",$I228=""),"",IF($E228=$I228,"",ROUND($N228/(ABS($E228-$I228)*$C228),2)))</f>
      </c>
      <c r="P228" s="7">
        <f>IF($N228="","",IF($N228&gt;0,"Win",IF($N228&lt;0,"Loss","Breakeven")))</f>
      </c>
      <c r="Q228" s="7">
        <f>IF($A228="","",IF($D228="","",CHOOSE(WEEKDAY($D228),"Sun","Mon","Tue","Wed","Thu","Fri","Sat")))</f>
      </c>
      <c r="R228" s="5">
        <f>IF($N228="","",SUMIFS($N$2:$N$501,$F$2:$F$501,"&lt;="&amp;$F228))</f>
      </c>
      <c r="S228" s="5">
        <f>IF($R228="","",MAX(0,_xlfn.MAXIFS($R$2:$R$501,$F$2:$F$501,"&lt;="&amp;$F228))-$R228)</f>
      </c>
      <c r="T228" s="7">
        <f>IF($A228="","",IF(OR($F228="",$G228=""),"Open","Closed"))</f>
      </c>
      <c r="U228" s="7">
        <f>IF($A228="","",TimeZone)</f>
      </c>
      <c r="V228" s="7">
        <f>IF($A228="","",$A228&amp;"-"&amp;IF($D228="","",YEAR($D228)&amp;RIGHT("0"&amp;MONTH($D228),2)&amp;RIGHT("0"&amp;DAY($D228),2)&amp;"-"&amp;RIGHT("0"&amp;HOUR($D228),2)&amp;RIGHT("0"&amp;MINUTE($D228),2)&amp;RIGHT("0"&amp;SECOND($D228),2))&amp;"-"&amp;$B228)</f>
      </c>
    </row>
    <row r="229">
      <c r="D229" s="3"/>
      <c r="E229" s="4"/>
      <c r="F229" s="3"/>
      <c r="G229" s="4"/>
      <c r="H229" s="4"/>
      <c r="I229" s="4"/>
      <c r="J229" s="4"/>
      <c r="M229" s="5">
        <f>IF(OR($A229="",$E229="",$G229="",$C229=""),"",ROUND(($G229-$E229)*$C229*IF($B229="Short",-1,1),2))</f>
      </c>
      <c r="N229" s="5">
        <f>IF($M229="","",ROUND($M229-IF($H229="",0,$H229),2))</f>
      </c>
      <c r="O229" s="6">
        <f>IF(OR($N229="",$I229=""),"",IF($E229=$I229,"",ROUND($N229/(ABS($E229-$I229)*$C229),2)))</f>
      </c>
      <c r="P229" s="7">
        <f>IF($N229="","",IF($N229&gt;0,"Win",IF($N229&lt;0,"Loss","Breakeven")))</f>
      </c>
      <c r="Q229" s="7">
        <f>IF($A229="","",IF($D229="","",CHOOSE(WEEKDAY($D229),"Sun","Mon","Tue","Wed","Thu","Fri","Sat")))</f>
      </c>
      <c r="R229" s="5">
        <f>IF($N229="","",SUMIFS($N$2:$N$501,$F$2:$F$501,"&lt;="&amp;$F229))</f>
      </c>
      <c r="S229" s="5">
        <f>IF($R229="","",MAX(0,_xlfn.MAXIFS($R$2:$R$501,$F$2:$F$501,"&lt;="&amp;$F229))-$R229)</f>
      </c>
      <c r="T229" s="7">
        <f>IF($A229="","",IF(OR($F229="",$G229=""),"Open","Closed"))</f>
      </c>
      <c r="U229" s="7">
        <f>IF($A229="","",TimeZone)</f>
      </c>
      <c r="V229" s="7">
        <f>IF($A229="","",$A229&amp;"-"&amp;IF($D229="","",YEAR($D229)&amp;RIGHT("0"&amp;MONTH($D229),2)&amp;RIGHT("0"&amp;DAY($D229),2)&amp;"-"&amp;RIGHT("0"&amp;HOUR($D229),2)&amp;RIGHT("0"&amp;MINUTE($D229),2)&amp;RIGHT("0"&amp;SECOND($D229),2))&amp;"-"&amp;$B229)</f>
      </c>
    </row>
    <row r="230">
      <c r="D230" s="3"/>
      <c r="E230" s="4"/>
      <c r="F230" s="3"/>
      <c r="G230" s="4"/>
      <c r="H230" s="4"/>
      <c r="I230" s="4"/>
      <c r="J230" s="4"/>
      <c r="M230" s="5">
        <f>IF(OR($A230="",$E230="",$G230="",$C230=""),"",ROUND(($G230-$E230)*$C230*IF($B230="Short",-1,1),2))</f>
      </c>
      <c r="N230" s="5">
        <f>IF($M230="","",ROUND($M230-IF($H230="",0,$H230),2))</f>
      </c>
      <c r="O230" s="6">
        <f>IF(OR($N230="",$I230=""),"",IF($E230=$I230,"",ROUND($N230/(ABS($E230-$I230)*$C230),2)))</f>
      </c>
      <c r="P230" s="7">
        <f>IF($N230="","",IF($N230&gt;0,"Win",IF($N230&lt;0,"Loss","Breakeven")))</f>
      </c>
      <c r="Q230" s="7">
        <f>IF($A230="","",IF($D230="","",CHOOSE(WEEKDAY($D230),"Sun","Mon","Tue","Wed","Thu","Fri","Sat")))</f>
      </c>
      <c r="R230" s="5">
        <f>IF($N230="","",SUMIFS($N$2:$N$501,$F$2:$F$501,"&lt;="&amp;$F230))</f>
      </c>
      <c r="S230" s="5">
        <f>IF($R230="","",MAX(0,_xlfn.MAXIFS($R$2:$R$501,$F$2:$F$501,"&lt;="&amp;$F230))-$R230)</f>
      </c>
      <c r="T230" s="7">
        <f>IF($A230="","",IF(OR($F230="",$G230=""),"Open","Closed"))</f>
      </c>
      <c r="U230" s="7">
        <f>IF($A230="","",TimeZone)</f>
      </c>
      <c r="V230" s="7">
        <f>IF($A230="","",$A230&amp;"-"&amp;IF($D230="","",YEAR($D230)&amp;RIGHT("0"&amp;MONTH($D230),2)&amp;RIGHT("0"&amp;DAY($D230),2)&amp;"-"&amp;RIGHT("0"&amp;HOUR($D230),2)&amp;RIGHT("0"&amp;MINUTE($D230),2)&amp;RIGHT("0"&amp;SECOND($D230),2))&amp;"-"&amp;$B230)</f>
      </c>
    </row>
    <row r="231">
      <c r="D231" s="3"/>
      <c r="E231" s="4"/>
      <c r="F231" s="3"/>
      <c r="G231" s="4"/>
      <c r="H231" s="4"/>
      <c r="I231" s="4"/>
      <c r="J231" s="4"/>
      <c r="M231" s="5">
        <f>IF(OR($A231="",$E231="",$G231="",$C231=""),"",ROUND(($G231-$E231)*$C231*IF($B231="Short",-1,1),2))</f>
      </c>
      <c r="N231" s="5">
        <f>IF($M231="","",ROUND($M231-IF($H231="",0,$H231),2))</f>
      </c>
      <c r="O231" s="6">
        <f>IF(OR($N231="",$I231=""),"",IF($E231=$I231,"",ROUND($N231/(ABS($E231-$I231)*$C231),2)))</f>
      </c>
      <c r="P231" s="7">
        <f>IF($N231="","",IF($N231&gt;0,"Win",IF($N231&lt;0,"Loss","Breakeven")))</f>
      </c>
      <c r="Q231" s="7">
        <f>IF($A231="","",IF($D231="","",CHOOSE(WEEKDAY($D231),"Sun","Mon","Tue","Wed","Thu","Fri","Sat")))</f>
      </c>
      <c r="R231" s="5">
        <f>IF($N231="","",SUMIFS($N$2:$N$501,$F$2:$F$501,"&lt;="&amp;$F231))</f>
      </c>
      <c r="S231" s="5">
        <f>IF($R231="","",MAX(0,_xlfn.MAXIFS($R$2:$R$501,$F$2:$F$501,"&lt;="&amp;$F231))-$R231)</f>
      </c>
      <c r="T231" s="7">
        <f>IF($A231="","",IF(OR($F231="",$G231=""),"Open","Closed"))</f>
      </c>
      <c r="U231" s="7">
        <f>IF($A231="","",TimeZone)</f>
      </c>
      <c r="V231" s="7">
        <f>IF($A231="","",$A231&amp;"-"&amp;IF($D231="","",YEAR($D231)&amp;RIGHT("0"&amp;MONTH($D231),2)&amp;RIGHT("0"&amp;DAY($D231),2)&amp;"-"&amp;RIGHT("0"&amp;HOUR($D231),2)&amp;RIGHT("0"&amp;MINUTE($D231),2)&amp;RIGHT("0"&amp;SECOND($D231),2))&amp;"-"&amp;$B231)</f>
      </c>
    </row>
    <row r="232">
      <c r="D232" s="3"/>
      <c r="E232" s="4"/>
      <c r="F232" s="3"/>
      <c r="G232" s="4"/>
      <c r="H232" s="4"/>
      <c r="I232" s="4"/>
      <c r="J232" s="4"/>
      <c r="M232" s="5">
        <f>IF(OR($A232="",$E232="",$G232="",$C232=""),"",ROUND(($G232-$E232)*$C232*IF($B232="Short",-1,1),2))</f>
      </c>
      <c r="N232" s="5">
        <f>IF($M232="","",ROUND($M232-IF($H232="",0,$H232),2))</f>
      </c>
      <c r="O232" s="6">
        <f>IF(OR($N232="",$I232=""),"",IF($E232=$I232,"",ROUND($N232/(ABS($E232-$I232)*$C232),2)))</f>
      </c>
      <c r="P232" s="7">
        <f>IF($N232="","",IF($N232&gt;0,"Win",IF($N232&lt;0,"Loss","Breakeven")))</f>
      </c>
      <c r="Q232" s="7">
        <f>IF($A232="","",IF($D232="","",CHOOSE(WEEKDAY($D232),"Sun","Mon","Tue","Wed","Thu","Fri","Sat")))</f>
      </c>
      <c r="R232" s="5">
        <f>IF($N232="","",SUMIFS($N$2:$N$501,$F$2:$F$501,"&lt;="&amp;$F232))</f>
      </c>
      <c r="S232" s="5">
        <f>IF($R232="","",MAX(0,_xlfn.MAXIFS($R$2:$R$501,$F$2:$F$501,"&lt;="&amp;$F232))-$R232)</f>
      </c>
      <c r="T232" s="7">
        <f>IF($A232="","",IF(OR($F232="",$G232=""),"Open","Closed"))</f>
      </c>
      <c r="U232" s="7">
        <f>IF($A232="","",TimeZone)</f>
      </c>
      <c r="V232" s="7">
        <f>IF($A232="","",$A232&amp;"-"&amp;IF($D232="","",YEAR($D232)&amp;RIGHT("0"&amp;MONTH($D232),2)&amp;RIGHT("0"&amp;DAY($D232),2)&amp;"-"&amp;RIGHT("0"&amp;HOUR($D232),2)&amp;RIGHT("0"&amp;MINUTE($D232),2)&amp;RIGHT("0"&amp;SECOND($D232),2))&amp;"-"&amp;$B232)</f>
      </c>
    </row>
    <row r="233">
      <c r="D233" s="3"/>
      <c r="E233" s="4"/>
      <c r="F233" s="3"/>
      <c r="G233" s="4"/>
      <c r="H233" s="4"/>
      <c r="I233" s="4"/>
      <c r="J233" s="4"/>
      <c r="M233" s="5">
        <f>IF(OR($A233="",$E233="",$G233="",$C233=""),"",ROUND(($G233-$E233)*$C233*IF($B233="Short",-1,1),2))</f>
      </c>
      <c r="N233" s="5">
        <f>IF($M233="","",ROUND($M233-IF($H233="",0,$H233),2))</f>
      </c>
      <c r="O233" s="6">
        <f>IF(OR($N233="",$I233=""),"",IF($E233=$I233,"",ROUND($N233/(ABS($E233-$I233)*$C233),2)))</f>
      </c>
      <c r="P233" s="7">
        <f>IF($N233="","",IF($N233&gt;0,"Win",IF($N233&lt;0,"Loss","Breakeven")))</f>
      </c>
      <c r="Q233" s="7">
        <f>IF($A233="","",IF($D233="","",CHOOSE(WEEKDAY($D233),"Sun","Mon","Tue","Wed","Thu","Fri","Sat")))</f>
      </c>
      <c r="R233" s="5">
        <f>IF($N233="","",SUMIFS($N$2:$N$501,$F$2:$F$501,"&lt;="&amp;$F233))</f>
      </c>
      <c r="S233" s="5">
        <f>IF($R233="","",MAX(0,_xlfn.MAXIFS($R$2:$R$501,$F$2:$F$501,"&lt;="&amp;$F233))-$R233)</f>
      </c>
      <c r="T233" s="7">
        <f>IF($A233="","",IF(OR($F233="",$G233=""),"Open","Closed"))</f>
      </c>
      <c r="U233" s="7">
        <f>IF($A233="","",TimeZone)</f>
      </c>
      <c r="V233" s="7">
        <f>IF($A233="","",$A233&amp;"-"&amp;IF($D233="","",YEAR($D233)&amp;RIGHT("0"&amp;MONTH($D233),2)&amp;RIGHT("0"&amp;DAY($D233),2)&amp;"-"&amp;RIGHT("0"&amp;HOUR($D233),2)&amp;RIGHT("0"&amp;MINUTE($D233),2)&amp;RIGHT("0"&amp;SECOND($D233),2))&amp;"-"&amp;$B233)</f>
      </c>
    </row>
    <row r="234">
      <c r="D234" s="3"/>
      <c r="E234" s="4"/>
      <c r="F234" s="3"/>
      <c r="G234" s="4"/>
      <c r="H234" s="4"/>
      <c r="I234" s="4"/>
      <c r="J234" s="4"/>
      <c r="M234" s="5">
        <f>IF(OR($A234="",$E234="",$G234="",$C234=""),"",ROUND(($G234-$E234)*$C234*IF($B234="Short",-1,1),2))</f>
      </c>
      <c r="N234" s="5">
        <f>IF($M234="","",ROUND($M234-IF($H234="",0,$H234),2))</f>
      </c>
      <c r="O234" s="6">
        <f>IF(OR($N234="",$I234=""),"",IF($E234=$I234,"",ROUND($N234/(ABS($E234-$I234)*$C234),2)))</f>
      </c>
      <c r="P234" s="7">
        <f>IF($N234="","",IF($N234&gt;0,"Win",IF($N234&lt;0,"Loss","Breakeven")))</f>
      </c>
      <c r="Q234" s="7">
        <f>IF($A234="","",IF($D234="","",CHOOSE(WEEKDAY($D234),"Sun","Mon","Tue","Wed","Thu","Fri","Sat")))</f>
      </c>
      <c r="R234" s="5">
        <f>IF($N234="","",SUMIFS($N$2:$N$501,$F$2:$F$501,"&lt;="&amp;$F234))</f>
      </c>
      <c r="S234" s="5">
        <f>IF($R234="","",MAX(0,_xlfn.MAXIFS($R$2:$R$501,$F$2:$F$501,"&lt;="&amp;$F234))-$R234)</f>
      </c>
      <c r="T234" s="7">
        <f>IF($A234="","",IF(OR($F234="",$G234=""),"Open","Closed"))</f>
      </c>
      <c r="U234" s="7">
        <f>IF($A234="","",TimeZone)</f>
      </c>
      <c r="V234" s="7">
        <f>IF($A234="","",$A234&amp;"-"&amp;IF($D234="","",YEAR($D234)&amp;RIGHT("0"&amp;MONTH($D234),2)&amp;RIGHT("0"&amp;DAY($D234),2)&amp;"-"&amp;RIGHT("0"&amp;HOUR($D234),2)&amp;RIGHT("0"&amp;MINUTE($D234),2)&amp;RIGHT("0"&amp;SECOND($D234),2))&amp;"-"&amp;$B234)</f>
      </c>
    </row>
    <row r="235">
      <c r="D235" s="3"/>
      <c r="E235" s="4"/>
      <c r="F235" s="3"/>
      <c r="G235" s="4"/>
      <c r="H235" s="4"/>
      <c r="I235" s="4"/>
      <c r="J235" s="4"/>
      <c r="M235" s="5">
        <f>IF(OR($A235="",$E235="",$G235="",$C235=""),"",ROUND(($G235-$E235)*$C235*IF($B235="Short",-1,1),2))</f>
      </c>
      <c r="N235" s="5">
        <f>IF($M235="","",ROUND($M235-IF($H235="",0,$H235),2))</f>
      </c>
      <c r="O235" s="6">
        <f>IF(OR($N235="",$I235=""),"",IF($E235=$I235,"",ROUND($N235/(ABS($E235-$I235)*$C235),2)))</f>
      </c>
      <c r="P235" s="7">
        <f>IF($N235="","",IF($N235&gt;0,"Win",IF($N235&lt;0,"Loss","Breakeven")))</f>
      </c>
      <c r="Q235" s="7">
        <f>IF($A235="","",IF($D235="","",CHOOSE(WEEKDAY($D235),"Sun","Mon","Tue","Wed","Thu","Fri","Sat")))</f>
      </c>
      <c r="R235" s="5">
        <f>IF($N235="","",SUMIFS($N$2:$N$501,$F$2:$F$501,"&lt;="&amp;$F235))</f>
      </c>
      <c r="S235" s="5">
        <f>IF($R235="","",MAX(0,_xlfn.MAXIFS($R$2:$R$501,$F$2:$F$501,"&lt;="&amp;$F235))-$R235)</f>
      </c>
      <c r="T235" s="7">
        <f>IF($A235="","",IF(OR($F235="",$G235=""),"Open","Closed"))</f>
      </c>
      <c r="U235" s="7">
        <f>IF($A235="","",TimeZone)</f>
      </c>
      <c r="V235" s="7">
        <f>IF($A235="","",$A235&amp;"-"&amp;IF($D235="","",YEAR($D235)&amp;RIGHT("0"&amp;MONTH($D235),2)&amp;RIGHT("0"&amp;DAY($D235),2)&amp;"-"&amp;RIGHT("0"&amp;HOUR($D235),2)&amp;RIGHT("0"&amp;MINUTE($D235),2)&amp;RIGHT("0"&amp;SECOND($D235),2))&amp;"-"&amp;$B235)</f>
      </c>
    </row>
    <row r="236">
      <c r="D236" s="3"/>
      <c r="E236" s="4"/>
      <c r="F236" s="3"/>
      <c r="G236" s="4"/>
      <c r="H236" s="4"/>
      <c r="I236" s="4"/>
      <c r="J236" s="4"/>
      <c r="M236" s="5">
        <f>IF(OR($A236="",$E236="",$G236="",$C236=""),"",ROUND(($G236-$E236)*$C236*IF($B236="Short",-1,1),2))</f>
      </c>
      <c r="N236" s="5">
        <f>IF($M236="","",ROUND($M236-IF($H236="",0,$H236),2))</f>
      </c>
      <c r="O236" s="6">
        <f>IF(OR($N236="",$I236=""),"",IF($E236=$I236,"",ROUND($N236/(ABS($E236-$I236)*$C236),2)))</f>
      </c>
      <c r="P236" s="7">
        <f>IF($N236="","",IF($N236&gt;0,"Win",IF($N236&lt;0,"Loss","Breakeven")))</f>
      </c>
      <c r="Q236" s="7">
        <f>IF($A236="","",IF($D236="","",CHOOSE(WEEKDAY($D236),"Sun","Mon","Tue","Wed","Thu","Fri","Sat")))</f>
      </c>
      <c r="R236" s="5">
        <f>IF($N236="","",SUMIFS($N$2:$N$501,$F$2:$F$501,"&lt;="&amp;$F236))</f>
      </c>
      <c r="S236" s="5">
        <f>IF($R236="","",MAX(0,_xlfn.MAXIFS($R$2:$R$501,$F$2:$F$501,"&lt;="&amp;$F236))-$R236)</f>
      </c>
      <c r="T236" s="7">
        <f>IF($A236="","",IF(OR($F236="",$G236=""),"Open","Closed"))</f>
      </c>
      <c r="U236" s="7">
        <f>IF($A236="","",TimeZone)</f>
      </c>
      <c r="V236" s="7">
        <f>IF($A236="","",$A236&amp;"-"&amp;IF($D236="","",YEAR($D236)&amp;RIGHT("0"&amp;MONTH($D236),2)&amp;RIGHT("0"&amp;DAY($D236),2)&amp;"-"&amp;RIGHT("0"&amp;HOUR($D236),2)&amp;RIGHT("0"&amp;MINUTE($D236),2)&amp;RIGHT("0"&amp;SECOND($D236),2))&amp;"-"&amp;$B236)</f>
      </c>
    </row>
    <row r="237">
      <c r="D237" s="3"/>
      <c r="E237" s="4"/>
      <c r="F237" s="3"/>
      <c r="G237" s="4"/>
      <c r="H237" s="4"/>
      <c r="I237" s="4"/>
      <c r="J237" s="4"/>
      <c r="M237" s="5">
        <f>IF(OR($A237="",$E237="",$G237="",$C237=""),"",ROUND(($G237-$E237)*$C237*IF($B237="Short",-1,1),2))</f>
      </c>
      <c r="N237" s="5">
        <f>IF($M237="","",ROUND($M237-IF($H237="",0,$H237),2))</f>
      </c>
      <c r="O237" s="6">
        <f>IF(OR($N237="",$I237=""),"",IF($E237=$I237,"",ROUND($N237/(ABS($E237-$I237)*$C237),2)))</f>
      </c>
      <c r="P237" s="7">
        <f>IF($N237="","",IF($N237&gt;0,"Win",IF($N237&lt;0,"Loss","Breakeven")))</f>
      </c>
      <c r="Q237" s="7">
        <f>IF($A237="","",IF($D237="","",CHOOSE(WEEKDAY($D237),"Sun","Mon","Tue","Wed","Thu","Fri","Sat")))</f>
      </c>
      <c r="R237" s="5">
        <f>IF($N237="","",SUMIFS($N$2:$N$501,$F$2:$F$501,"&lt;="&amp;$F237))</f>
      </c>
      <c r="S237" s="5">
        <f>IF($R237="","",MAX(0,_xlfn.MAXIFS($R$2:$R$501,$F$2:$F$501,"&lt;="&amp;$F237))-$R237)</f>
      </c>
      <c r="T237" s="7">
        <f>IF($A237="","",IF(OR($F237="",$G237=""),"Open","Closed"))</f>
      </c>
      <c r="U237" s="7">
        <f>IF($A237="","",TimeZone)</f>
      </c>
      <c r="V237" s="7">
        <f>IF($A237="","",$A237&amp;"-"&amp;IF($D237="","",YEAR($D237)&amp;RIGHT("0"&amp;MONTH($D237),2)&amp;RIGHT("0"&amp;DAY($D237),2)&amp;"-"&amp;RIGHT("0"&amp;HOUR($D237),2)&amp;RIGHT("0"&amp;MINUTE($D237),2)&amp;RIGHT("0"&amp;SECOND($D237),2))&amp;"-"&amp;$B237)</f>
      </c>
    </row>
    <row r="238">
      <c r="D238" s="3"/>
      <c r="E238" s="4"/>
      <c r="F238" s="3"/>
      <c r="G238" s="4"/>
      <c r="H238" s="4"/>
      <c r="I238" s="4"/>
      <c r="J238" s="4"/>
      <c r="M238" s="5">
        <f>IF(OR($A238="",$E238="",$G238="",$C238=""),"",ROUND(($G238-$E238)*$C238*IF($B238="Short",-1,1),2))</f>
      </c>
      <c r="N238" s="5">
        <f>IF($M238="","",ROUND($M238-IF($H238="",0,$H238),2))</f>
      </c>
      <c r="O238" s="6">
        <f>IF(OR($N238="",$I238=""),"",IF($E238=$I238,"",ROUND($N238/(ABS($E238-$I238)*$C238),2)))</f>
      </c>
      <c r="P238" s="7">
        <f>IF($N238="","",IF($N238&gt;0,"Win",IF($N238&lt;0,"Loss","Breakeven")))</f>
      </c>
      <c r="Q238" s="7">
        <f>IF($A238="","",IF($D238="","",CHOOSE(WEEKDAY($D238),"Sun","Mon","Tue","Wed","Thu","Fri","Sat")))</f>
      </c>
      <c r="R238" s="5">
        <f>IF($N238="","",SUMIFS($N$2:$N$501,$F$2:$F$501,"&lt;="&amp;$F238))</f>
      </c>
      <c r="S238" s="5">
        <f>IF($R238="","",MAX(0,_xlfn.MAXIFS($R$2:$R$501,$F$2:$F$501,"&lt;="&amp;$F238))-$R238)</f>
      </c>
      <c r="T238" s="7">
        <f>IF($A238="","",IF(OR($F238="",$G238=""),"Open","Closed"))</f>
      </c>
      <c r="U238" s="7">
        <f>IF($A238="","",TimeZone)</f>
      </c>
      <c r="V238" s="7">
        <f>IF($A238="","",$A238&amp;"-"&amp;IF($D238="","",YEAR($D238)&amp;RIGHT("0"&amp;MONTH($D238),2)&amp;RIGHT("0"&amp;DAY($D238),2)&amp;"-"&amp;RIGHT("0"&amp;HOUR($D238),2)&amp;RIGHT("0"&amp;MINUTE($D238),2)&amp;RIGHT("0"&amp;SECOND($D238),2))&amp;"-"&amp;$B238)</f>
      </c>
    </row>
    <row r="239">
      <c r="D239" s="3"/>
      <c r="E239" s="4"/>
      <c r="F239" s="3"/>
      <c r="G239" s="4"/>
      <c r="H239" s="4"/>
      <c r="I239" s="4"/>
      <c r="J239" s="4"/>
      <c r="M239" s="5">
        <f>IF(OR($A239="",$E239="",$G239="",$C239=""),"",ROUND(($G239-$E239)*$C239*IF($B239="Short",-1,1),2))</f>
      </c>
      <c r="N239" s="5">
        <f>IF($M239="","",ROUND($M239-IF($H239="",0,$H239),2))</f>
      </c>
      <c r="O239" s="6">
        <f>IF(OR($N239="",$I239=""),"",IF($E239=$I239,"",ROUND($N239/(ABS($E239-$I239)*$C239),2)))</f>
      </c>
      <c r="P239" s="7">
        <f>IF($N239="","",IF($N239&gt;0,"Win",IF($N239&lt;0,"Loss","Breakeven")))</f>
      </c>
      <c r="Q239" s="7">
        <f>IF($A239="","",IF($D239="","",CHOOSE(WEEKDAY($D239),"Sun","Mon","Tue","Wed","Thu","Fri","Sat")))</f>
      </c>
      <c r="R239" s="5">
        <f>IF($N239="","",SUMIFS($N$2:$N$501,$F$2:$F$501,"&lt;="&amp;$F239))</f>
      </c>
      <c r="S239" s="5">
        <f>IF($R239="","",MAX(0,_xlfn.MAXIFS($R$2:$R$501,$F$2:$F$501,"&lt;="&amp;$F239))-$R239)</f>
      </c>
      <c r="T239" s="7">
        <f>IF($A239="","",IF(OR($F239="",$G239=""),"Open","Closed"))</f>
      </c>
      <c r="U239" s="7">
        <f>IF($A239="","",TimeZone)</f>
      </c>
      <c r="V239" s="7">
        <f>IF($A239="","",$A239&amp;"-"&amp;IF($D239="","",YEAR($D239)&amp;RIGHT("0"&amp;MONTH($D239),2)&amp;RIGHT("0"&amp;DAY($D239),2)&amp;"-"&amp;RIGHT("0"&amp;HOUR($D239),2)&amp;RIGHT("0"&amp;MINUTE($D239),2)&amp;RIGHT("0"&amp;SECOND($D239),2))&amp;"-"&amp;$B239)</f>
      </c>
    </row>
    <row r="240">
      <c r="D240" s="3"/>
      <c r="E240" s="4"/>
      <c r="F240" s="3"/>
      <c r="G240" s="4"/>
      <c r="H240" s="4"/>
      <c r="I240" s="4"/>
      <c r="J240" s="4"/>
      <c r="M240" s="5">
        <f>IF(OR($A240="",$E240="",$G240="",$C240=""),"",ROUND(($G240-$E240)*$C240*IF($B240="Short",-1,1),2))</f>
      </c>
      <c r="N240" s="5">
        <f>IF($M240="","",ROUND($M240-IF($H240="",0,$H240),2))</f>
      </c>
      <c r="O240" s="6">
        <f>IF(OR($N240="",$I240=""),"",IF($E240=$I240,"",ROUND($N240/(ABS($E240-$I240)*$C240),2)))</f>
      </c>
      <c r="P240" s="7">
        <f>IF($N240="","",IF($N240&gt;0,"Win",IF($N240&lt;0,"Loss","Breakeven")))</f>
      </c>
      <c r="Q240" s="7">
        <f>IF($A240="","",IF($D240="","",CHOOSE(WEEKDAY($D240),"Sun","Mon","Tue","Wed","Thu","Fri","Sat")))</f>
      </c>
      <c r="R240" s="5">
        <f>IF($N240="","",SUMIFS($N$2:$N$501,$F$2:$F$501,"&lt;="&amp;$F240))</f>
      </c>
      <c r="S240" s="5">
        <f>IF($R240="","",MAX(0,_xlfn.MAXIFS($R$2:$R$501,$F$2:$F$501,"&lt;="&amp;$F240))-$R240)</f>
      </c>
      <c r="T240" s="7">
        <f>IF($A240="","",IF(OR($F240="",$G240=""),"Open","Closed"))</f>
      </c>
      <c r="U240" s="7">
        <f>IF($A240="","",TimeZone)</f>
      </c>
      <c r="V240" s="7">
        <f>IF($A240="","",$A240&amp;"-"&amp;IF($D240="","",YEAR($D240)&amp;RIGHT("0"&amp;MONTH($D240),2)&amp;RIGHT("0"&amp;DAY($D240),2)&amp;"-"&amp;RIGHT("0"&amp;HOUR($D240),2)&amp;RIGHT("0"&amp;MINUTE($D240),2)&amp;RIGHT("0"&amp;SECOND($D240),2))&amp;"-"&amp;$B240)</f>
      </c>
    </row>
    <row r="241">
      <c r="D241" s="3"/>
      <c r="E241" s="4"/>
      <c r="F241" s="3"/>
      <c r="G241" s="4"/>
      <c r="H241" s="4"/>
      <c r="I241" s="4"/>
      <c r="J241" s="4"/>
      <c r="M241" s="5">
        <f>IF(OR($A241="",$E241="",$G241="",$C241=""),"",ROUND(($G241-$E241)*$C241*IF($B241="Short",-1,1),2))</f>
      </c>
      <c r="N241" s="5">
        <f>IF($M241="","",ROUND($M241-IF($H241="",0,$H241),2))</f>
      </c>
      <c r="O241" s="6">
        <f>IF(OR($N241="",$I241=""),"",IF($E241=$I241,"",ROUND($N241/(ABS($E241-$I241)*$C241),2)))</f>
      </c>
      <c r="P241" s="7">
        <f>IF($N241="","",IF($N241&gt;0,"Win",IF($N241&lt;0,"Loss","Breakeven")))</f>
      </c>
      <c r="Q241" s="7">
        <f>IF($A241="","",IF($D241="","",CHOOSE(WEEKDAY($D241),"Sun","Mon","Tue","Wed","Thu","Fri","Sat")))</f>
      </c>
      <c r="R241" s="5">
        <f>IF($N241="","",SUMIFS($N$2:$N$501,$F$2:$F$501,"&lt;="&amp;$F241))</f>
      </c>
      <c r="S241" s="5">
        <f>IF($R241="","",MAX(0,_xlfn.MAXIFS($R$2:$R$501,$F$2:$F$501,"&lt;="&amp;$F241))-$R241)</f>
      </c>
      <c r="T241" s="7">
        <f>IF($A241="","",IF(OR($F241="",$G241=""),"Open","Closed"))</f>
      </c>
      <c r="U241" s="7">
        <f>IF($A241="","",TimeZone)</f>
      </c>
      <c r="V241" s="7">
        <f>IF($A241="","",$A241&amp;"-"&amp;IF($D241="","",YEAR($D241)&amp;RIGHT("0"&amp;MONTH($D241),2)&amp;RIGHT("0"&amp;DAY($D241),2)&amp;"-"&amp;RIGHT("0"&amp;HOUR($D241),2)&amp;RIGHT("0"&amp;MINUTE($D241),2)&amp;RIGHT("0"&amp;SECOND($D241),2))&amp;"-"&amp;$B241)</f>
      </c>
    </row>
    <row r="242">
      <c r="D242" s="3"/>
      <c r="E242" s="4"/>
      <c r="F242" s="3"/>
      <c r="G242" s="4"/>
      <c r="H242" s="4"/>
      <c r="I242" s="4"/>
      <c r="J242" s="4"/>
      <c r="M242" s="5">
        <f>IF(OR($A242="",$E242="",$G242="",$C242=""),"",ROUND(($G242-$E242)*$C242*IF($B242="Short",-1,1),2))</f>
      </c>
      <c r="N242" s="5">
        <f>IF($M242="","",ROUND($M242-IF($H242="",0,$H242),2))</f>
      </c>
      <c r="O242" s="6">
        <f>IF(OR($N242="",$I242=""),"",IF($E242=$I242,"",ROUND($N242/(ABS($E242-$I242)*$C242),2)))</f>
      </c>
      <c r="P242" s="7">
        <f>IF($N242="","",IF($N242&gt;0,"Win",IF($N242&lt;0,"Loss","Breakeven")))</f>
      </c>
      <c r="Q242" s="7">
        <f>IF($A242="","",IF($D242="","",CHOOSE(WEEKDAY($D242),"Sun","Mon","Tue","Wed","Thu","Fri","Sat")))</f>
      </c>
      <c r="R242" s="5">
        <f>IF($N242="","",SUMIFS($N$2:$N$501,$F$2:$F$501,"&lt;="&amp;$F242))</f>
      </c>
      <c r="S242" s="5">
        <f>IF($R242="","",MAX(0,_xlfn.MAXIFS($R$2:$R$501,$F$2:$F$501,"&lt;="&amp;$F242))-$R242)</f>
      </c>
      <c r="T242" s="7">
        <f>IF($A242="","",IF(OR($F242="",$G242=""),"Open","Closed"))</f>
      </c>
      <c r="U242" s="7">
        <f>IF($A242="","",TimeZone)</f>
      </c>
      <c r="V242" s="7">
        <f>IF($A242="","",$A242&amp;"-"&amp;IF($D242="","",YEAR($D242)&amp;RIGHT("0"&amp;MONTH($D242),2)&amp;RIGHT("0"&amp;DAY($D242),2)&amp;"-"&amp;RIGHT("0"&amp;HOUR($D242),2)&amp;RIGHT("0"&amp;MINUTE($D242),2)&amp;RIGHT("0"&amp;SECOND($D242),2))&amp;"-"&amp;$B242)</f>
      </c>
    </row>
    <row r="243">
      <c r="D243" s="3"/>
      <c r="E243" s="4"/>
      <c r="F243" s="3"/>
      <c r="G243" s="4"/>
      <c r="H243" s="4"/>
      <c r="I243" s="4"/>
      <c r="J243" s="4"/>
      <c r="M243" s="5">
        <f>IF(OR($A243="",$E243="",$G243="",$C243=""),"",ROUND(($G243-$E243)*$C243*IF($B243="Short",-1,1),2))</f>
      </c>
      <c r="N243" s="5">
        <f>IF($M243="","",ROUND($M243-IF($H243="",0,$H243),2))</f>
      </c>
      <c r="O243" s="6">
        <f>IF(OR($N243="",$I243=""),"",IF($E243=$I243,"",ROUND($N243/(ABS($E243-$I243)*$C243),2)))</f>
      </c>
      <c r="P243" s="7">
        <f>IF($N243="","",IF($N243&gt;0,"Win",IF($N243&lt;0,"Loss","Breakeven")))</f>
      </c>
      <c r="Q243" s="7">
        <f>IF($A243="","",IF($D243="","",CHOOSE(WEEKDAY($D243),"Sun","Mon","Tue","Wed","Thu","Fri","Sat")))</f>
      </c>
      <c r="R243" s="5">
        <f>IF($N243="","",SUMIFS($N$2:$N$501,$F$2:$F$501,"&lt;="&amp;$F243))</f>
      </c>
      <c r="S243" s="5">
        <f>IF($R243="","",MAX(0,_xlfn.MAXIFS($R$2:$R$501,$F$2:$F$501,"&lt;="&amp;$F243))-$R243)</f>
      </c>
      <c r="T243" s="7">
        <f>IF($A243="","",IF(OR($F243="",$G243=""),"Open","Closed"))</f>
      </c>
      <c r="U243" s="7">
        <f>IF($A243="","",TimeZone)</f>
      </c>
      <c r="V243" s="7">
        <f>IF($A243="","",$A243&amp;"-"&amp;IF($D243="","",YEAR($D243)&amp;RIGHT("0"&amp;MONTH($D243),2)&amp;RIGHT("0"&amp;DAY($D243),2)&amp;"-"&amp;RIGHT("0"&amp;HOUR($D243),2)&amp;RIGHT("0"&amp;MINUTE($D243),2)&amp;RIGHT("0"&amp;SECOND($D243),2))&amp;"-"&amp;$B243)</f>
      </c>
    </row>
    <row r="244">
      <c r="D244" s="3"/>
      <c r="E244" s="4"/>
      <c r="F244" s="3"/>
      <c r="G244" s="4"/>
      <c r="H244" s="4"/>
      <c r="I244" s="4"/>
      <c r="J244" s="4"/>
      <c r="M244" s="5">
        <f>IF(OR($A244="",$E244="",$G244="",$C244=""),"",ROUND(($G244-$E244)*$C244*IF($B244="Short",-1,1),2))</f>
      </c>
      <c r="N244" s="5">
        <f>IF($M244="","",ROUND($M244-IF($H244="",0,$H244),2))</f>
      </c>
      <c r="O244" s="6">
        <f>IF(OR($N244="",$I244=""),"",IF($E244=$I244,"",ROUND($N244/(ABS($E244-$I244)*$C244),2)))</f>
      </c>
      <c r="P244" s="7">
        <f>IF($N244="","",IF($N244&gt;0,"Win",IF($N244&lt;0,"Loss","Breakeven")))</f>
      </c>
      <c r="Q244" s="7">
        <f>IF($A244="","",IF($D244="","",CHOOSE(WEEKDAY($D244),"Sun","Mon","Tue","Wed","Thu","Fri","Sat")))</f>
      </c>
      <c r="R244" s="5">
        <f>IF($N244="","",SUMIFS($N$2:$N$501,$F$2:$F$501,"&lt;="&amp;$F244))</f>
      </c>
      <c r="S244" s="5">
        <f>IF($R244="","",MAX(0,_xlfn.MAXIFS($R$2:$R$501,$F$2:$F$501,"&lt;="&amp;$F244))-$R244)</f>
      </c>
      <c r="T244" s="7">
        <f>IF($A244="","",IF(OR($F244="",$G244=""),"Open","Closed"))</f>
      </c>
      <c r="U244" s="7">
        <f>IF($A244="","",TimeZone)</f>
      </c>
      <c r="V244" s="7">
        <f>IF($A244="","",$A244&amp;"-"&amp;IF($D244="","",YEAR($D244)&amp;RIGHT("0"&amp;MONTH($D244),2)&amp;RIGHT("0"&amp;DAY($D244),2)&amp;"-"&amp;RIGHT("0"&amp;HOUR($D244),2)&amp;RIGHT("0"&amp;MINUTE($D244),2)&amp;RIGHT("0"&amp;SECOND($D244),2))&amp;"-"&amp;$B244)</f>
      </c>
    </row>
    <row r="245">
      <c r="D245" s="3"/>
      <c r="E245" s="4"/>
      <c r="F245" s="3"/>
      <c r="G245" s="4"/>
      <c r="H245" s="4"/>
      <c r="I245" s="4"/>
      <c r="J245" s="4"/>
      <c r="M245" s="5">
        <f>IF(OR($A245="",$E245="",$G245="",$C245=""),"",ROUND(($G245-$E245)*$C245*IF($B245="Short",-1,1),2))</f>
      </c>
      <c r="N245" s="5">
        <f>IF($M245="","",ROUND($M245-IF($H245="",0,$H245),2))</f>
      </c>
      <c r="O245" s="6">
        <f>IF(OR($N245="",$I245=""),"",IF($E245=$I245,"",ROUND($N245/(ABS($E245-$I245)*$C245),2)))</f>
      </c>
      <c r="P245" s="7">
        <f>IF($N245="","",IF($N245&gt;0,"Win",IF($N245&lt;0,"Loss","Breakeven")))</f>
      </c>
      <c r="Q245" s="7">
        <f>IF($A245="","",IF($D245="","",CHOOSE(WEEKDAY($D245),"Sun","Mon","Tue","Wed","Thu","Fri","Sat")))</f>
      </c>
      <c r="R245" s="5">
        <f>IF($N245="","",SUMIFS($N$2:$N$501,$F$2:$F$501,"&lt;="&amp;$F245))</f>
      </c>
      <c r="S245" s="5">
        <f>IF($R245="","",MAX(0,_xlfn.MAXIFS($R$2:$R$501,$F$2:$F$501,"&lt;="&amp;$F245))-$R245)</f>
      </c>
      <c r="T245" s="7">
        <f>IF($A245="","",IF(OR($F245="",$G245=""),"Open","Closed"))</f>
      </c>
      <c r="U245" s="7">
        <f>IF($A245="","",TimeZone)</f>
      </c>
      <c r="V245" s="7">
        <f>IF($A245="","",$A245&amp;"-"&amp;IF($D245="","",YEAR($D245)&amp;RIGHT("0"&amp;MONTH($D245),2)&amp;RIGHT("0"&amp;DAY($D245),2)&amp;"-"&amp;RIGHT("0"&amp;HOUR($D245),2)&amp;RIGHT("0"&amp;MINUTE($D245),2)&amp;RIGHT("0"&amp;SECOND($D245),2))&amp;"-"&amp;$B245)</f>
      </c>
    </row>
    <row r="246">
      <c r="D246" s="3"/>
      <c r="E246" s="4"/>
      <c r="F246" s="3"/>
      <c r="G246" s="4"/>
      <c r="H246" s="4"/>
      <c r="I246" s="4"/>
      <c r="J246" s="4"/>
      <c r="M246" s="5">
        <f>IF(OR($A246="",$E246="",$G246="",$C246=""),"",ROUND(($G246-$E246)*$C246*IF($B246="Short",-1,1),2))</f>
      </c>
      <c r="N246" s="5">
        <f>IF($M246="","",ROUND($M246-IF($H246="",0,$H246),2))</f>
      </c>
      <c r="O246" s="6">
        <f>IF(OR($N246="",$I246=""),"",IF($E246=$I246,"",ROUND($N246/(ABS($E246-$I246)*$C246),2)))</f>
      </c>
      <c r="P246" s="7">
        <f>IF($N246="","",IF($N246&gt;0,"Win",IF($N246&lt;0,"Loss","Breakeven")))</f>
      </c>
      <c r="Q246" s="7">
        <f>IF($A246="","",IF($D246="","",CHOOSE(WEEKDAY($D246),"Sun","Mon","Tue","Wed","Thu","Fri","Sat")))</f>
      </c>
      <c r="R246" s="5">
        <f>IF($N246="","",SUMIFS($N$2:$N$501,$F$2:$F$501,"&lt;="&amp;$F246))</f>
      </c>
      <c r="S246" s="5">
        <f>IF($R246="","",MAX(0,_xlfn.MAXIFS($R$2:$R$501,$F$2:$F$501,"&lt;="&amp;$F246))-$R246)</f>
      </c>
      <c r="T246" s="7">
        <f>IF($A246="","",IF(OR($F246="",$G246=""),"Open","Closed"))</f>
      </c>
      <c r="U246" s="7">
        <f>IF($A246="","",TimeZone)</f>
      </c>
      <c r="V246" s="7">
        <f>IF($A246="","",$A246&amp;"-"&amp;IF($D246="","",YEAR($D246)&amp;RIGHT("0"&amp;MONTH($D246),2)&amp;RIGHT("0"&amp;DAY($D246),2)&amp;"-"&amp;RIGHT("0"&amp;HOUR($D246),2)&amp;RIGHT("0"&amp;MINUTE($D246),2)&amp;RIGHT("0"&amp;SECOND($D246),2))&amp;"-"&amp;$B246)</f>
      </c>
    </row>
    <row r="247">
      <c r="D247" s="3"/>
      <c r="E247" s="4"/>
      <c r="F247" s="3"/>
      <c r="G247" s="4"/>
      <c r="H247" s="4"/>
      <c r="I247" s="4"/>
      <c r="J247" s="4"/>
      <c r="M247" s="5">
        <f>IF(OR($A247="",$E247="",$G247="",$C247=""),"",ROUND(($G247-$E247)*$C247*IF($B247="Short",-1,1),2))</f>
      </c>
      <c r="N247" s="5">
        <f>IF($M247="","",ROUND($M247-IF($H247="",0,$H247),2))</f>
      </c>
      <c r="O247" s="6">
        <f>IF(OR($N247="",$I247=""),"",IF($E247=$I247,"",ROUND($N247/(ABS($E247-$I247)*$C247),2)))</f>
      </c>
      <c r="P247" s="7">
        <f>IF($N247="","",IF($N247&gt;0,"Win",IF($N247&lt;0,"Loss","Breakeven")))</f>
      </c>
      <c r="Q247" s="7">
        <f>IF($A247="","",IF($D247="","",CHOOSE(WEEKDAY($D247),"Sun","Mon","Tue","Wed","Thu","Fri","Sat")))</f>
      </c>
      <c r="R247" s="5">
        <f>IF($N247="","",SUMIFS($N$2:$N$501,$F$2:$F$501,"&lt;="&amp;$F247))</f>
      </c>
      <c r="S247" s="5">
        <f>IF($R247="","",MAX(0,_xlfn.MAXIFS($R$2:$R$501,$F$2:$F$501,"&lt;="&amp;$F247))-$R247)</f>
      </c>
      <c r="T247" s="7">
        <f>IF($A247="","",IF(OR($F247="",$G247=""),"Open","Closed"))</f>
      </c>
      <c r="U247" s="7">
        <f>IF($A247="","",TimeZone)</f>
      </c>
      <c r="V247" s="7">
        <f>IF($A247="","",$A247&amp;"-"&amp;IF($D247="","",YEAR($D247)&amp;RIGHT("0"&amp;MONTH($D247),2)&amp;RIGHT("0"&amp;DAY($D247),2)&amp;"-"&amp;RIGHT("0"&amp;HOUR($D247),2)&amp;RIGHT("0"&amp;MINUTE($D247),2)&amp;RIGHT("0"&amp;SECOND($D247),2))&amp;"-"&amp;$B247)</f>
      </c>
    </row>
    <row r="248">
      <c r="D248" s="3"/>
      <c r="E248" s="4"/>
      <c r="F248" s="3"/>
      <c r="G248" s="4"/>
      <c r="H248" s="4"/>
      <c r="I248" s="4"/>
      <c r="J248" s="4"/>
      <c r="M248" s="5">
        <f>IF(OR($A248="",$E248="",$G248="",$C248=""),"",ROUND(($G248-$E248)*$C248*IF($B248="Short",-1,1),2))</f>
      </c>
      <c r="N248" s="5">
        <f>IF($M248="","",ROUND($M248-IF($H248="",0,$H248),2))</f>
      </c>
      <c r="O248" s="6">
        <f>IF(OR($N248="",$I248=""),"",IF($E248=$I248,"",ROUND($N248/(ABS($E248-$I248)*$C248),2)))</f>
      </c>
      <c r="P248" s="7">
        <f>IF($N248="","",IF($N248&gt;0,"Win",IF($N248&lt;0,"Loss","Breakeven")))</f>
      </c>
      <c r="Q248" s="7">
        <f>IF($A248="","",IF($D248="","",CHOOSE(WEEKDAY($D248),"Sun","Mon","Tue","Wed","Thu","Fri","Sat")))</f>
      </c>
      <c r="R248" s="5">
        <f>IF($N248="","",SUMIFS($N$2:$N$501,$F$2:$F$501,"&lt;="&amp;$F248))</f>
      </c>
      <c r="S248" s="5">
        <f>IF($R248="","",MAX(0,_xlfn.MAXIFS($R$2:$R$501,$F$2:$F$501,"&lt;="&amp;$F248))-$R248)</f>
      </c>
      <c r="T248" s="7">
        <f>IF($A248="","",IF(OR($F248="",$G248=""),"Open","Closed"))</f>
      </c>
      <c r="U248" s="7">
        <f>IF($A248="","",TimeZone)</f>
      </c>
      <c r="V248" s="7">
        <f>IF($A248="","",$A248&amp;"-"&amp;IF($D248="","",YEAR($D248)&amp;RIGHT("0"&amp;MONTH($D248),2)&amp;RIGHT("0"&amp;DAY($D248),2)&amp;"-"&amp;RIGHT("0"&amp;HOUR($D248),2)&amp;RIGHT("0"&amp;MINUTE($D248),2)&amp;RIGHT("0"&amp;SECOND($D248),2))&amp;"-"&amp;$B248)</f>
      </c>
    </row>
    <row r="249">
      <c r="D249" s="3"/>
      <c r="E249" s="4"/>
      <c r="F249" s="3"/>
      <c r="G249" s="4"/>
      <c r="H249" s="4"/>
      <c r="I249" s="4"/>
      <c r="J249" s="4"/>
      <c r="M249" s="5">
        <f>IF(OR($A249="",$E249="",$G249="",$C249=""),"",ROUND(($G249-$E249)*$C249*IF($B249="Short",-1,1),2))</f>
      </c>
      <c r="N249" s="5">
        <f>IF($M249="","",ROUND($M249-IF($H249="",0,$H249),2))</f>
      </c>
      <c r="O249" s="6">
        <f>IF(OR($N249="",$I249=""),"",IF($E249=$I249,"",ROUND($N249/(ABS($E249-$I249)*$C249),2)))</f>
      </c>
      <c r="P249" s="7">
        <f>IF($N249="","",IF($N249&gt;0,"Win",IF($N249&lt;0,"Loss","Breakeven")))</f>
      </c>
      <c r="Q249" s="7">
        <f>IF($A249="","",IF($D249="","",CHOOSE(WEEKDAY($D249),"Sun","Mon","Tue","Wed","Thu","Fri","Sat")))</f>
      </c>
      <c r="R249" s="5">
        <f>IF($N249="","",SUMIFS($N$2:$N$501,$F$2:$F$501,"&lt;="&amp;$F249))</f>
      </c>
      <c r="S249" s="5">
        <f>IF($R249="","",MAX(0,_xlfn.MAXIFS($R$2:$R$501,$F$2:$F$501,"&lt;="&amp;$F249))-$R249)</f>
      </c>
      <c r="T249" s="7">
        <f>IF($A249="","",IF(OR($F249="",$G249=""),"Open","Closed"))</f>
      </c>
      <c r="U249" s="7">
        <f>IF($A249="","",TimeZone)</f>
      </c>
      <c r="V249" s="7">
        <f>IF($A249="","",$A249&amp;"-"&amp;IF($D249="","",YEAR($D249)&amp;RIGHT("0"&amp;MONTH($D249),2)&amp;RIGHT("0"&amp;DAY($D249),2)&amp;"-"&amp;RIGHT("0"&amp;HOUR($D249),2)&amp;RIGHT("0"&amp;MINUTE($D249),2)&amp;RIGHT("0"&amp;SECOND($D249),2))&amp;"-"&amp;$B249)</f>
      </c>
    </row>
    <row r="250">
      <c r="D250" s="3"/>
      <c r="E250" s="4"/>
      <c r="F250" s="3"/>
      <c r="G250" s="4"/>
      <c r="H250" s="4"/>
      <c r="I250" s="4"/>
      <c r="J250" s="4"/>
      <c r="M250" s="5">
        <f>IF(OR($A250="",$E250="",$G250="",$C250=""),"",ROUND(($G250-$E250)*$C250*IF($B250="Short",-1,1),2))</f>
      </c>
      <c r="N250" s="5">
        <f>IF($M250="","",ROUND($M250-IF($H250="",0,$H250),2))</f>
      </c>
      <c r="O250" s="6">
        <f>IF(OR($N250="",$I250=""),"",IF($E250=$I250,"",ROUND($N250/(ABS($E250-$I250)*$C250),2)))</f>
      </c>
      <c r="P250" s="7">
        <f>IF($N250="","",IF($N250&gt;0,"Win",IF($N250&lt;0,"Loss","Breakeven")))</f>
      </c>
      <c r="Q250" s="7">
        <f>IF($A250="","",IF($D250="","",CHOOSE(WEEKDAY($D250),"Sun","Mon","Tue","Wed","Thu","Fri","Sat")))</f>
      </c>
      <c r="R250" s="5">
        <f>IF($N250="","",SUMIFS($N$2:$N$501,$F$2:$F$501,"&lt;="&amp;$F250))</f>
      </c>
      <c r="S250" s="5">
        <f>IF($R250="","",MAX(0,_xlfn.MAXIFS($R$2:$R$501,$F$2:$F$501,"&lt;="&amp;$F250))-$R250)</f>
      </c>
      <c r="T250" s="7">
        <f>IF($A250="","",IF(OR($F250="",$G250=""),"Open","Closed"))</f>
      </c>
      <c r="U250" s="7">
        <f>IF($A250="","",TimeZone)</f>
      </c>
      <c r="V250" s="7">
        <f>IF($A250="","",$A250&amp;"-"&amp;IF($D250="","",YEAR($D250)&amp;RIGHT("0"&amp;MONTH($D250),2)&amp;RIGHT("0"&amp;DAY($D250),2)&amp;"-"&amp;RIGHT("0"&amp;HOUR($D250),2)&amp;RIGHT("0"&amp;MINUTE($D250),2)&amp;RIGHT("0"&amp;SECOND($D250),2))&amp;"-"&amp;$B250)</f>
      </c>
    </row>
    <row r="251">
      <c r="D251" s="3"/>
      <c r="E251" s="4"/>
      <c r="F251" s="3"/>
      <c r="G251" s="4"/>
      <c r="H251" s="4"/>
      <c r="I251" s="4"/>
      <c r="J251" s="4"/>
      <c r="M251" s="5">
        <f>IF(OR($A251="",$E251="",$G251="",$C251=""),"",ROUND(($G251-$E251)*$C251*IF($B251="Short",-1,1),2))</f>
      </c>
      <c r="N251" s="5">
        <f>IF($M251="","",ROUND($M251-IF($H251="",0,$H251),2))</f>
      </c>
      <c r="O251" s="6">
        <f>IF(OR($N251="",$I251=""),"",IF($E251=$I251,"",ROUND($N251/(ABS($E251-$I251)*$C251),2)))</f>
      </c>
      <c r="P251" s="7">
        <f>IF($N251="","",IF($N251&gt;0,"Win",IF($N251&lt;0,"Loss","Breakeven")))</f>
      </c>
      <c r="Q251" s="7">
        <f>IF($A251="","",IF($D251="","",CHOOSE(WEEKDAY($D251),"Sun","Mon","Tue","Wed","Thu","Fri","Sat")))</f>
      </c>
      <c r="R251" s="5">
        <f>IF($N251="","",SUMIFS($N$2:$N$501,$F$2:$F$501,"&lt;="&amp;$F251))</f>
      </c>
      <c r="S251" s="5">
        <f>IF($R251="","",MAX(0,_xlfn.MAXIFS($R$2:$R$501,$F$2:$F$501,"&lt;="&amp;$F251))-$R251)</f>
      </c>
      <c r="T251" s="7">
        <f>IF($A251="","",IF(OR($F251="",$G251=""),"Open","Closed"))</f>
      </c>
      <c r="U251" s="7">
        <f>IF($A251="","",TimeZone)</f>
      </c>
      <c r="V251" s="7">
        <f>IF($A251="","",$A251&amp;"-"&amp;IF($D251="","",YEAR($D251)&amp;RIGHT("0"&amp;MONTH($D251),2)&amp;RIGHT("0"&amp;DAY($D251),2)&amp;"-"&amp;RIGHT("0"&amp;HOUR($D251),2)&amp;RIGHT("0"&amp;MINUTE($D251),2)&amp;RIGHT("0"&amp;SECOND($D251),2))&amp;"-"&amp;$B251)</f>
      </c>
    </row>
    <row r="252">
      <c r="D252" s="3"/>
      <c r="E252" s="4"/>
      <c r="F252" s="3"/>
      <c r="G252" s="4"/>
      <c r="H252" s="4"/>
      <c r="I252" s="4"/>
      <c r="J252" s="4"/>
      <c r="M252" s="5">
        <f>IF(OR($A252="",$E252="",$G252="",$C252=""),"",ROUND(($G252-$E252)*$C252*IF($B252="Short",-1,1),2))</f>
      </c>
      <c r="N252" s="5">
        <f>IF($M252="","",ROUND($M252-IF($H252="",0,$H252),2))</f>
      </c>
      <c r="O252" s="6">
        <f>IF(OR($N252="",$I252=""),"",IF($E252=$I252,"",ROUND($N252/(ABS($E252-$I252)*$C252),2)))</f>
      </c>
      <c r="P252" s="7">
        <f>IF($N252="","",IF($N252&gt;0,"Win",IF($N252&lt;0,"Loss","Breakeven")))</f>
      </c>
      <c r="Q252" s="7">
        <f>IF($A252="","",IF($D252="","",CHOOSE(WEEKDAY($D252),"Sun","Mon","Tue","Wed","Thu","Fri","Sat")))</f>
      </c>
      <c r="R252" s="5">
        <f>IF($N252="","",SUMIFS($N$2:$N$501,$F$2:$F$501,"&lt;="&amp;$F252))</f>
      </c>
      <c r="S252" s="5">
        <f>IF($R252="","",MAX(0,_xlfn.MAXIFS($R$2:$R$501,$F$2:$F$501,"&lt;="&amp;$F252))-$R252)</f>
      </c>
      <c r="T252" s="7">
        <f>IF($A252="","",IF(OR($F252="",$G252=""),"Open","Closed"))</f>
      </c>
      <c r="U252" s="7">
        <f>IF($A252="","",TimeZone)</f>
      </c>
      <c r="V252" s="7">
        <f>IF($A252="","",$A252&amp;"-"&amp;IF($D252="","",YEAR($D252)&amp;RIGHT("0"&amp;MONTH($D252),2)&amp;RIGHT("0"&amp;DAY($D252),2)&amp;"-"&amp;RIGHT("0"&amp;HOUR($D252),2)&amp;RIGHT("0"&amp;MINUTE($D252),2)&amp;RIGHT("0"&amp;SECOND($D252),2))&amp;"-"&amp;$B252)</f>
      </c>
    </row>
    <row r="253">
      <c r="D253" s="3"/>
      <c r="E253" s="4"/>
      <c r="F253" s="3"/>
      <c r="G253" s="4"/>
      <c r="H253" s="4"/>
      <c r="I253" s="4"/>
      <c r="J253" s="4"/>
      <c r="M253" s="5">
        <f>IF(OR($A253="",$E253="",$G253="",$C253=""),"",ROUND(($G253-$E253)*$C253*IF($B253="Short",-1,1),2))</f>
      </c>
      <c r="N253" s="5">
        <f>IF($M253="","",ROUND($M253-IF($H253="",0,$H253),2))</f>
      </c>
      <c r="O253" s="6">
        <f>IF(OR($N253="",$I253=""),"",IF($E253=$I253,"",ROUND($N253/(ABS($E253-$I253)*$C253),2)))</f>
      </c>
      <c r="P253" s="7">
        <f>IF($N253="","",IF($N253&gt;0,"Win",IF($N253&lt;0,"Loss","Breakeven")))</f>
      </c>
      <c r="Q253" s="7">
        <f>IF($A253="","",IF($D253="","",CHOOSE(WEEKDAY($D253),"Sun","Mon","Tue","Wed","Thu","Fri","Sat")))</f>
      </c>
      <c r="R253" s="5">
        <f>IF($N253="","",SUMIFS($N$2:$N$501,$F$2:$F$501,"&lt;="&amp;$F253))</f>
      </c>
      <c r="S253" s="5">
        <f>IF($R253="","",MAX(0,_xlfn.MAXIFS($R$2:$R$501,$F$2:$F$501,"&lt;="&amp;$F253))-$R253)</f>
      </c>
      <c r="T253" s="7">
        <f>IF($A253="","",IF(OR($F253="",$G253=""),"Open","Closed"))</f>
      </c>
      <c r="U253" s="7">
        <f>IF($A253="","",TimeZone)</f>
      </c>
      <c r="V253" s="7">
        <f>IF($A253="","",$A253&amp;"-"&amp;IF($D253="","",YEAR($D253)&amp;RIGHT("0"&amp;MONTH($D253),2)&amp;RIGHT("0"&amp;DAY($D253),2)&amp;"-"&amp;RIGHT("0"&amp;HOUR($D253),2)&amp;RIGHT("0"&amp;MINUTE($D253),2)&amp;RIGHT("0"&amp;SECOND($D253),2))&amp;"-"&amp;$B253)</f>
      </c>
    </row>
    <row r="254">
      <c r="D254" s="3"/>
      <c r="E254" s="4"/>
      <c r="F254" s="3"/>
      <c r="G254" s="4"/>
      <c r="H254" s="4"/>
      <c r="I254" s="4"/>
      <c r="J254" s="4"/>
      <c r="M254" s="5">
        <f>IF(OR($A254="",$E254="",$G254="",$C254=""),"",ROUND(($G254-$E254)*$C254*IF($B254="Short",-1,1),2))</f>
      </c>
      <c r="N254" s="5">
        <f>IF($M254="","",ROUND($M254-IF($H254="",0,$H254),2))</f>
      </c>
      <c r="O254" s="6">
        <f>IF(OR($N254="",$I254=""),"",IF($E254=$I254,"",ROUND($N254/(ABS($E254-$I254)*$C254),2)))</f>
      </c>
      <c r="P254" s="7">
        <f>IF($N254="","",IF($N254&gt;0,"Win",IF($N254&lt;0,"Loss","Breakeven")))</f>
      </c>
      <c r="Q254" s="7">
        <f>IF($A254="","",IF($D254="","",CHOOSE(WEEKDAY($D254),"Sun","Mon","Tue","Wed","Thu","Fri","Sat")))</f>
      </c>
      <c r="R254" s="5">
        <f>IF($N254="","",SUMIFS($N$2:$N$501,$F$2:$F$501,"&lt;="&amp;$F254))</f>
      </c>
      <c r="S254" s="5">
        <f>IF($R254="","",MAX(0,_xlfn.MAXIFS($R$2:$R$501,$F$2:$F$501,"&lt;="&amp;$F254))-$R254)</f>
      </c>
      <c r="T254" s="7">
        <f>IF($A254="","",IF(OR($F254="",$G254=""),"Open","Closed"))</f>
      </c>
      <c r="U254" s="7">
        <f>IF($A254="","",TimeZone)</f>
      </c>
      <c r="V254" s="7">
        <f>IF($A254="","",$A254&amp;"-"&amp;IF($D254="","",YEAR($D254)&amp;RIGHT("0"&amp;MONTH($D254),2)&amp;RIGHT("0"&amp;DAY($D254),2)&amp;"-"&amp;RIGHT("0"&amp;HOUR($D254),2)&amp;RIGHT("0"&amp;MINUTE($D254),2)&amp;RIGHT("0"&amp;SECOND($D254),2))&amp;"-"&amp;$B254)</f>
      </c>
    </row>
    <row r="255">
      <c r="D255" s="3"/>
      <c r="E255" s="4"/>
      <c r="F255" s="3"/>
      <c r="G255" s="4"/>
      <c r="H255" s="4"/>
      <c r="I255" s="4"/>
      <c r="J255" s="4"/>
      <c r="M255" s="5">
        <f>IF(OR($A255="",$E255="",$G255="",$C255=""),"",ROUND(($G255-$E255)*$C255*IF($B255="Short",-1,1),2))</f>
      </c>
      <c r="N255" s="5">
        <f>IF($M255="","",ROUND($M255-IF($H255="",0,$H255),2))</f>
      </c>
      <c r="O255" s="6">
        <f>IF(OR($N255="",$I255=""),"",IF($E255=$I255,"",ROUND($N255/(ABS($E255-$I255)*$C255),2)))</f>
      </c>
      <c r="P255" s="7">
        <f>IF($N255="","",IF($N255&gt;0,"Win",IF($N255&lt;0,"Loss","Breakeven")))</f>
      </c>
      <c r="Q255" s="7">
        <f>IF($A255="","",IF($D255="","",CHOOSE(WEEKDAY($D255),"Sun","Mon","Tue","Wed","Thu","Fri","Sat")))</f>
      </c>
      <c r="R255" s="5">
        <f>IF($N255="","",SUMIFS($N$2:$N$501,$F$2:$F$501,"&lt;="&amp;$F255))</f>
      </c>
      <c r="S255" s="5">
        <f>IF($R255="","",MAX(0,_xlfn.MAXIFS($R$2:$R$501,$F$2:$F$501,"&lt;="&amp;$F255))-$R255)</f>
      </c>
      <c r="T255" s="7">
        <f>IF($A255="","",IF(OR($F255="",$G255=""),"Open","Closed"))</f>
      </c>
      <c r="U255" s="7">
        <f>IF($A255="","",TimeZone)</f>
      </c>
      <c r="V255" s="7">
        <f>IF($A255="","",$A255&amp;"-"&amp;IF($D255="","",YEAR($D255)&amp;RIGHT("0"&amp;MONTH($D255),2)&amp;RIGHT("0"&amp;DAY($D255),2)&amp;"-"&amp;RIGHT("0"&amp;HOUR($D255),2)&amp;RIGHT("0"&amp;MINUTE($D255),2)&amp;RIGHT("0"&amp;SECOND($D255),2))&amp;"-"&amp;$B255)</f>
      </c>
    </row>
    <row r="256">
      <c r="D256" s="3"/>
      <c r="E256" s="4"/>
      <c r="F256" s="3"/>
      <c r="G256" s="4"/>
      <c r="H256" s="4"/>
      <c r="I256" s="4"/>
      <c r="J256" s="4"/>
      <c r="M256" s="5">
        <f>IF(OR($A256="",$E256="",$G256="",$C256=""),"",ROUND(($G256-$E256)*$C256*IF($B256="Short",-1,1),2))</f>
      </c>
      <c r="N256" s="5">
        <f>IF($M256="","",ROUND($M256-IF($H256="",0,$H256),2))</f>
      </c>
      <c r="O256" s="6">
        <f>IF(OR($N256="",$I256=""),"",IF($E256=$I256,"",ROUND($N256/(ABS($E256-$I256)*$C256),2)))</f>
      </c>
      <c r="P256" s="7">
        <f>IF($N256="","",IF($N256&gt;0,"Win",IF($N256&lt;0,"Loss","Breakeven")))</f>
      </c>
      <c r="Q256" s="7">
        <f>IF($A256="","",IF($D256="","",CHOOSE(WEEKDAY($D256),"Sun","Mon","Tue","Wed","Thu","Fri","Sat")))</f>
      </c>
      <c r="R256" s="5">
        <f>IF($N256="","",SUMIFS($N$2:$N$501,$F$2:$F$501,"&lt;="&amp;$F256))</f>
      </c>
      <c r="S256" s="5">
        <f>IF($R256="","",MAX(0,_xlfn.MAXIFS($R$2:$R$501,$F$2:$F$501,"&lt;="&amp;$F256))-$R256)</f>
      </c>
      <c r="T256" s="7">
        <f>IF($A256="","",IF(OR($F256="",$G256=""),"Open","Closed"))</f>
      </c>
      <c r="U256" s="7">
        <f>IF($A256="","",TimeZone)</f>
      </c>
      <c r="V256" s="7">
        <f>IF($A256="","",$A256&amp;"-"&amp;IF($D256="","",YEAR($D256)&amp;RIGHT("0"&amp;MONTH($D256),2)&amp;RIGHT("0"&amp;DAY($D256),2)&amp;"-"&amp;RIGHT("0"&amp;HOUR($D256),2)&amp;RIGHT("0"&amp;MINUTE($D256),2)&amp;RIGHT("0"&amp;SECOND($D256),2))&amp;"-"&amp;$B256)</f>
      </c>
    </row>
    <row r="257">
      <c r="D257" s="3"/>
      <c r="E257" s="4"/>
      <c r="F257" s="3"/>
      <c r="G257" s="4"/>
      <c r="H257" s="4"/>
      <c r="I257" s="4"/>
      <c r="J257" s="4"/>
      <c r="M257" s="5">
        <f>IF(OR($A257="",$E257="",$G257="",$C257=""),"",ROUND(($G257-$E257)*$C257*IF($B257="Short",-1,1),2))</f>
      </c>
      <c r="N257" s="5">
        <f>IF($M257="","",ROUND($M257-IF($H257="",0,$H257),2))</f>
      </c>
      <c r="O257" s="6">
        <f>IF(OR($N257="",$I257=""),"",IF($E257=$I257,"",ROUND($N257/(ABS($E257-$I257)*$C257),2)))</f>
      </c>
      <c r="P257" s="7">
        <f>IF($N257="","",IF($N257&gt;0,"Win",IF($N257&lt;0,"Loss","Breakeven")))</f>
      </c>
      <c r="Q257" s="7">
        <f>IF($A257="","",IF($D257="","",CHOOSE(WEEKDAY($D257),"Sun","Mon","Tue","Wed","Thu","Fri","Sat")))</f>
      </c>
      <c r="R257" s="5">
        <f>IF($N257="","",SUMIFS($N$2:$N$501,$F$2:$F$501,"&lt;="&amp;$F257))</f>
      </c>
      <c r="S257" s="5">
        <f>IF($R257="","",MAX(0,_xlfn.MAXIFS($R$2:$R$501,$F$2:$F$501,"&lt;="&amp;$F257))-$R257)</f>
      </c>
      <c r="T257" s="7">
        <f>IF($A257="","",IF(OR($F257="",$G257=""),"Open","Closed"))</f>
      </c>
      <c r="U257" s="7">
        <f>IF($A257="","",TimeZone)</f>
      </c>
      <c r="V257" s="7">
        <f>IF($A257="","",$A257&amp;"-"&amp;IF($D257="","",YEAR($D257)&amp;RIGHT("0"&amp;MONTH($D257),2)&amp;RIGHT("0"&amp;DAY($D257),2)&amp;"-"&amp;RIGHT("0"&amp;HOUR($D257),2)&amp;RIGHT("0"&amp;MINUTE($D257),2)&amp;RIGHT("0"&amp;SECOND($D257),2))&amp;"-"&amp;$B257)</f>
      </c>
    </row>
    <row r="258">
      <c r="D258" s="3"/>
      <c r="E258" s="4"/>
      <c r="F258" s="3"/>
      <c r="G258" s="4"/>
      <c r="H258" s="4"/>
      <c r="I258" s="4"/>
      <c r="J258" s="4"/>
      <c r="M258" s="5">
        <f>IF(OR($A258="",$E258="",$G258="",$C258=""),"",ROUND(($G258-$E258)*$C258*IF($B258="Short",-1,1),2))</f>
      </c>
      <c r="N258" s="5">
        <f>IF($M258="","",ROUND($M258-IF($H258="",0,$H258),2))</f>
      </c>
      <c r="O258" s="6">
        <f>IF(OR($N258="",$I258=""),"",IF($E258=$I258,"",ROUND($N258/(ABS($E258-$I258)*$C258),2)))</f>
      </c>
      <c r="P258" s="7">
        <f>IF($N258="","",IF($N258&gt;0,"Win",IF($N258&lt;0,"Loss","Breakeven")))</f>
      </c>
      <c r="Q258" s="7">
        <f>IF($A258="","",IF($D258="","",CHOOSE(WEEKDAY($D258),"Sun","Mon","Tue","Wed","Thu","Fri","Sat")))</f>
      </c>
      <c r="R258" s="5">
        <f>IF($N258="","",SUMIFS($N$2:$N$501,$F$2:$F$501,"&lt;="&amp;$F258))</f>
      </c>
      <c r="S258" s="5">
        <f>IF($R258="","",MAX(0,_xlfn.MAXIFS($R$2:$R$501,$F$2:$F$501,"&lt;="&amp;$F258))-$R258)</f>
      </c>
      <c r="T258" s="7">
        <f>IF($A258="","",IF(OR($F258="",$G258=""),"Open","Closed"))</f>
      </c>
      <c r="U258" s="7">
        <f>IF($A258="","",TimeZone)</f>
      </c>
      <c r="V258" s="7">
        <f>IF($A258="","",$A258&amp;"-"&amp;IF($D258="","",YEAR($D258)&amp;RIGHT("0"&amp;MONTH($D258),2)&amp;RIGHT("0"&amp;DAY($D258),2)&amp;"-"&amp;RIGHT("0"&amp;HOUR($D258),2)&amp;RIGHT("0"&amp;MINUTE($D258),2)&amp;RIGHT("0"&amp;SECOND($D258),2))&amp;"-"&amp;$B258)</f>
      </c>
    </row>
    <row r="259">
      <c r="D259" s="3"/>
      <c r="E259" s="4"/>
      <c r="F259" s="3"/>
      <c r="G259" s="4"/>
      <c r="H259" s="4"/>
      <c r="I259" s="4"/>
      <c r="J259" s="4"/>
      <c r="M259" s="5">
        <f>IF(OR($A259="",$E259="",$G259="",$C259=""),"",ROUND(($G259-$E259)*$C259*IF($B259="Short",-1,1),2))</f>
      </c>
      <c r="N259" s="5">
        <f>IF($M259="","",ROUND($M259-IF($H259="",0,$H259),2))</f>
      </c>
      <c r="O259" s="6">
        <f>IF(OR($N259="",$I259=""),"",IF($E259=$I259,"",ROUND($N259/(ABS($E259-$I259)*$C259),2)))</f>
      </c>
      <c r="P259" s="7">
        <f>IF($N259="","",IF($N259&gt;0,"Win",IF($N259&lt;0,"Loss","Breakeven")))</f>
      </c>
      <c r="Q259" s="7">
        <f>IF($A259="","",IF($D259="","",CHOOSE(WEEKDAY($D259),"Sun","Mon","Tue","Wed","Thu","Fri","Sat")))</f>
      </c>
      <c r="R259" s="5">
        <f>IF($N259="","",SUMIFS($N$2:$N$501,$F$2:$F$501,"&lt;="&amp;$F259))</f>
      </c>
      <c r="S259" s="5">
        <f>IF($R259="","",MAX(0,_xlfn.MAXIFS($R$2:$R$501,$F$2:$F$501,"&lt;="&amp;$F259))-$R259)</f>
      </c>
      <c r="T259" s="7">
        <f>IF($A259="","",IF(OR($F259="",$G259=""),"Open","Closed"))</f>
      </c>
      <c r="U259" s="7">
        <f>IF($A259="","",TimeZone)</f>
      </c>
      <c r="V259" s="7">
        <f>IF($A259="","",$A259&amp;"-"&amp;IF($D259="","",YEAR($D259)&amp;RIGHT("0"&amp;MONTH($D259),2)&amp;RIGHT("0"&amp;DAY($D259),2)&amp;"-"&amp;RIGHT("0"&amp;HOUR($D259),2)&amp;RIGHT("0"&amp;MINUTE($D259),2)&amp;RIGHT("0"&amp;SECOND($D259),2))&amp;"-"&amp;$B259)</f>
      </c>
    </row>
    <row r="260">
      <c r="D260" s="3"/>
      <c r="E260" s="4"/>
      <c r="F260" s="3"/>
      <c r="G260" s="4"/>
      <c r="H260" s="4"/>
      <c r="I260" s="4"/>
      <c r="J260" s="4"/>
      <c r="M260" s="5">
        <f>IF(OR($A260="",$E260="",$G260="",$C260=""),"",ROUND(($G260-$E260)*$C260*IF($B260="Short",-1,1),2))</f>
      </c>
      <c r="N260" s="5">
        <f>IF($M260="","",ROUND($M260-IF($H260="",0,$H260),2))</f>
      </c>
      <c r="O260" s="6">
        <f>IF(OR($N260="",$I260=""),"",IF($E260=$I260,"",ROUND($N260/(ABS($E260-$I260)*$C260),2)))</f>
      </c>
      <c r="P260" s="7">
        <f>IF($N260="","",IF($N260&gt;0,"Win",IF($N260&lt;0,"Loss","Breakeven")))</f>
      </c>
      <c r="Q260" s="7">
        <f>IF($A260="","",IF($D260="","",CHOOSE(WEEKDAY($D260),"Sun","Mon","Tue","Wed","Thu","Fri","Sat")))</f>
      </c>
      <c r="R260" s="5">
        <f>IF($N260="","",SUMIFS($N$2:$N$501,$F$2:$F$501,"&lt;="&amp;$F260))</f>
      </c>
      <c r="S260" s="5">
        <f>IF($R260="","",MAX(0,_xlfn.MAXIFS($R$2:$R$501,$F$2:$F$501,"&lt;="&amp;$F260))-$R260)</f>
      </c>
      <c r="T260" s="7">
        <f>IF($A260="","",IF(OR($F260="",$G260=""),"Open","Closed"))</f>
      </c>
      <c r="U260" s="7">
        <f>IF($A260="","",TimeZone)</f>
      </c>
      <c r="V260" s="7">
        <f>IF($A260="","",$A260&amp;"-"&amp;IF($D260="","",YEAR($D260)&amp;RIGHT("0"&amp;MONTH($D260),2)&amp;RIGHT("0"&amp;DAY($D260),2)&amp;"-"&amp;RIGHT("0"&amp;HOUR($D260),2)&amp;RIGHT("0"&amp;MINUTE($D260),2)&amp;RIGHT("0"&amp;SECOND($D260),2))&amp;"-"&amp;$B260)</f>
      </c>
    </row>
    <row r="261">
      <c r="D261" s="3"/>
      <c r="E261" s="4"/>
      <c r="F261" s="3"/>
      <c r="G261" s="4"/>
      <c r="H261" s="4"/>
      <c r="I261" s="4"/>
      <c r="J261" s="4"/>
      <c r="M261" s="5">
        <f>IF(OR($A261="",$E261="",$G261="",$C261=""),"",ROUND(($G261-$E261)*$C261*IF($B261="Short",-1,1),2))</f>
      </c>
      <c r="N261" s="5">
        <f>IF($M261="","",ROUND($M261-IF($H261="",0,$H261),2))</f>
      </c>
      <c r="O261" s="6">
        <f>IF(OR($N261="",$I261=""),"",IF($E261=$I261,"",ROUND($N261/(ABS($E261-$I261)*$C261),2)))</f>
      </c>
      <c r="P261" s="7">
        <f>IF($N261="","",IF($N261&gt;0,"Win",IF($N261&lt;0,"Loss","Breakeven")))</f>
      </c>
      <c r="Q261" s="7">
        <f>IF($A261="","",IF($D261="","",CHOOSE(WEEKDAY($D261),"Sun","Mon","Tue","Wed","Thu","Fri","Sat")))</f>
      </c>
      <c r="R261" s="5">
        <f>IF($N261="","",SUMIFS($N$2:$N$501,$F$2:$F$501,"&lt;="&amp;$F261))</f>
      </c>
      <c r="S261" s="5">
        <f>IF($R261="","",MAX(0,_xlfn.MAXIFS($R$2:$R$501,$F$2:$F$501,"&lt;="&amp;$F261))-$R261)</f>
      </c>
      <c r="T261" s="7">
        <f>IF($A261="","",IF(OR($F261="",$G261=""),"Open","Closed"))</f>
      </c>
      <c r="U261" s="7">
        <f>IF($A261="","",TimeZone)</f>
      </c>
      <c r="V261" s="7">
        <f>IF($A261="","",$A261&amp;"-"&amp;IF($D261="","",YEAR($D261)&amp;RIGHT("0"&amp;MONTH($D261),2)&amp;RIGHT("0"&amp;DAY($D261),2)&amp;"-"&amp;RIGHT("0"&amp;HOUR($D261),2)&amp;RIGHT("0"&amp;MINUTE($D261),2)&amp;RIGHT("0"&amp;SECOND($D261),2))&amp;"-"&amp;$B261)</f>
      </c>
    </row>
    <row r="262">
      <c r="D262" s="3"/>
      <c r="E262" s="4"/>
      <c r="F262" s="3"/>
      <c r="G262" s="4"/>
      <c r="H262" s="4"/>
      <c r="I262" s="4"/>
      <c r="J262" s="4"/>
      <c r="M262" s="5">
        <f>IF(OR($A262="",$E262="",$G262="",$C262=""),"",ROUND(($G262-$E262)*$C262*IF($B262="Short",-1,1),2))</f>
      </c>
      <c r="N262" s="5">
        <f>IF($M262="","",ROUND($M262-IF($H262="",0,$H262),2))</f>
      </c>
      <c r="O262" s="6">
        <f>IF(OR($N262="",$I262=""),"",IF($E262=$I262,"",ROUND($N262/(ABS($E262-$I262)*$C262),2)))</f>
      </c>
      <c r="P262" s="7">
        <f>IF($N262="","",IF($N262&gt;0,"Win",IF($N262&lt;0,"Loss","Breakeven")))</f>
      </c>
      <c r="Q262" s="7">
        <f>IF($A262="","",IF($D262="","",CHOOSE(WEEKDAY($D262),"Sun","Mon","Tue","Wed","Thu","Fri","Sat")))</f>
      </c>
      <c r="R262" s="5">
        <f>IF($N262="","",SUMIFS($N$2:$N$501,$F$2:$F$501,"&lt;="&amp;$F262))</f>
      </c>
      <c r="S262" s="5">
        <f>IF($R262="","",MAX(0,_xlfn.MAXIFS($R$2:$R$501,$F$2:$F$501,"&lt;="&amp;$F262))-$R262)</f>
      </c>
      <c r="T262" s="7">
        <f>IF($A262="","",IF(OR($F262="",$G262=""),"Open","Closed"))</f>
      </c>
      <c r="U262" s="7">
        <f>IF($A262="","",TimeZone)</f>
      </c>
      <c r="V262" s="7">
        <f>IF($A262="","",$A262&amp;"-"&amp;IF($D262="","",YEAR($D262)&amp;RIGHT("0"&amp;MONTH($D262),2)&amp;RIGHT("0"&amp;DAY($D262),2)&amp;"-"&amp;RIGHT("0"&amp;HOUR($D262),2)&amp;RIGHT("0"&amp;MINUTE($D262),2)&amp;RIGHT("0"&amp;SECOND($D262),2))&amp;"-"&amp;$B262)</f>
      </c>
    </row>
    <row r="263">
      <c r="D263" s="3"/>
      <c r="E263" s="4"/>
      <c r="F263" s="3"/>
      <c r="G263" s="4"/>
      <c r="H263" s="4"/>
      <c r="I263" s="4"/>
      <c r="J263" s="4"/>
      <c r="M263" s="5">
        <f>IF(OR($A263="",$E263="",$G263="",$C263=""),"",ROUND(($G263-$E263)*$C263*IF($B263="Short",-1,1),2))</f>
      </c>
      <c r="N263" s="5">
        <f>IF($M263="","",ROUND($M263-IF($H263="",0,$H263),2))</f>
      </c>
      <c r="O263" s="6">
        <f>IF(OR($N263="",$I263=""),"",IF($E263=$I263,"",ROUND($N263/(ABS($E263-$I263)*$C263),2)))</f>
      </c>
      <c r="P263" s="7">
        <f>IF($N263="","",IF($N263&gt;0,"Win",IF($N263&lt;0,"Loss","Breakeven")))</f>
      </c>
      <c r="Q263" s="7">
        <f>IF($A263="","",IF($D263="","",CHOOSE(WEEKDAY($D263),"Sun","Mon","Tue","Wed","Thu","Fri","Sat")))</f>
      </c>
      <c r="R263" s="5">
        <f>IF($N263="","",SUMIFS($N$2:$N$501,$F$2:$F$501,"&lt;="&amp;$F263))</f>
      </c>
      <c r="S263" s="5">
        <f>IF($R263="","",MAX(0,_xlfn.MAXIFS($R$2:$R$501,$F$2:$F$501,"&lt;="&amp;$F263))-$R263)</f>
      </c>
      <c r="T263" s="7">
        <f>IF($A263="","",IF(OR($F263="",$G263=""),"Open","Closed"))</f>
      </c>
      <c r="U263" s="7">
        <f>IF($A263="","",TimeZone)</f>
      </c>
      <c r="V263" s="7">
        <f>IF($A263="","",$A263&amp;"-"&amp;IF($D263="","",YEAR($D263)&amp;RIGHT("0"&amp;MONTH($D263),2)&amp;RIGHT("0"&amp;DAY($D263),2)&amp;"-"&amp;RIGHT("0"&amp;HOUR($D263),2)&amp;RIGHT("0"&amp;MINUTE($D263),2)&amp;RIGHT("0"&amp;SECOND($D263),2))&amp;"-"&amp;$B263)</f>
      </c>
    </row>
    <row r="264">
      <c r="D264" s="3"/>
      <c r="E264" s="4"/>
      <c r="F264" s="3"/>
      <c r="G264" s="4"/>
      <c r="H264" s="4"/>
      <c r="I264" s="4"/>
      <c r="J264" s="4"/>
      <c r="M264" s="5">
        <f>IF(OR($A264="",$E264="",$G264="",$C264=""),"",ROUND(($G264-$E264)*$C264*IF($B264="Short",-1,1),2))</f>
      </c>
      <c r="N264" s="5">
        <f>IF($M264="","",ROUND($M264-IF($H264="",0,$H264),2))</f>
      </c>
      <c r="O264" s="6">
        <f>IF(OR($N264="",$I264=""),"",IF($E264=$I264,"",ROUND($N264/(ABS($E264-$I264)*$C264),2)))</f>
      </c>
      <c r="P264" s="7">
        <f>IF($N264="","",IF($N264&gt;0,"Win",IF($N264&lt;0,"Loss","Breakeven")))</f>
      </c>
      <c r="Q264" s="7">
        <f>IF($A264="","",IF($D264="","",CHOOSE(WEEKDAY($D264),"Sun","Mon","Tue","Wed","Thu","Fri","Sat")))</f>
      </c>
      <c r="R264" s="5">
        <f>IF($N264="","",SUMIFS($N$2:$N$501,$F$2:$F$501,"&lt;="&amp;$F264))</f>
      </c>
      <c r="S264" s="5">
        <f>IF($R264="","",MAX(0,_xlfn.MAXIFS($R$2:$R$501,$F$2:$F$501,"&lt;="&amp;$F264))-$R264)</f>
      </c>
      <c r="T264" s="7">
        <f>IF($A264="","",IF(OR($F264="",$G264=""),"Open","Closed"))</f>
      </c>
      <c r="U264" s="7">
        <f>IF($A264="","",TimeZone)</f>
      </c>
      <c r="V264" s="7">
        <f>IF($A264="","",$A264&amp;"-"&amp;IF($D264="","",YEAR($D264)&amp;RIGHT("0"&amp;MONTH($D264),2)&amp;RIGHT("0"&amp;DAY($D264),2)&amp;"-"&amp;RIGHT("0"&amp;HOUR($D264),2)&amp;RIGHT("0"&amp;MINUTE($D264),2)&amp;RIGHT("0"&amp;SECOND($D264),2))&amp;"-"&amp;$B264)</f>
      </c>
    </row>
    <row r="265">
      <c r="D265" s="3"/>
      <c r="E265" s="4"/>
      <c r="F265" s="3"/>
      <c r="G265" s="4"/>
      <c r="H265" s="4"/>
      <c r="I265" s="4"/>
      <c r="J265" s="4"/>
      <c r="M265" s="5">
        <f>IF(OR($A265="",$E265="",$G265="",$C265=""),"",ROUND(($G265-$E265)*$C265*IF($B265="Short",-1,1),2))</f>
      </c>
      <c r="N265" s="5">
        <f>IF($M265="","",ROUND($M265-IF($H265="",0,$H265),2))</f>
      </c>
      <c r="O265" s="6">
        <f>IF(OR($N265="",$I265=""),"",IF($E265=$I265,"",ROUND($N265/(ABS($E265-$I265)*$C265),2)))</f>
      </c>
      <c r="P265" s="7">
        <f>IF($N265="","",IF($N265&gt;0,"Win",IF($N265&lt;0,"Loss","Breakeven")))</f>
      </c>
      <c r="Q265" s="7">
        <f>IF($A265="","",IF($D265="","",CHOOSE(WEEKDAY($D265),"Sun","Mon","Tue","Wed","Thu","Fri","Sat")))</f>
      </c>
      <c r="R265" s="5">
        <f>IF($N265="","",SUMIFS($N$2:$N$501,$F$2:$F$501,"&lt;="&amp;$F265))</f>
      </c>
      <c r="S265" s="5">
        <f>IF($R265="","",MAX(0,_xlfn.MAXIFS($R$2:$R$501,$F$2:$F$501,"&lt;="&amp;$F265))-$R265)</f>
      </c>
      <c r="T265" s="7">
        <f>IF($A265="","",IF(OR($F265="",$G265=""),"Open","Closed"))</f>
      </c>
      <c r="U265" s="7">
        <f>IF($A265="","",TimeZone)</f>
      </c>
      <c r="V265" s="7">
        <f>IF($A265="","",$A265&amp;"-"&amp;IF($D265="","",YEAR($D265)&amp;RIGHT("0"&amp;MONTH($D265),2)&amp;RIGHT("0"&amp;DAY($D265),2)&amp;"-"&amp;RIGHT("0"&amp;HOUR($D265),2)&amp;RIGHT("0"&amp;MINUTE($D265),2)&amp;RIGHT("0"&amp;SECOND($D265),2))&amp;"-"&amp;$B265)</f>
      </c>
    </row>
    <row r="266">
      <c r="D266" s="3"/>
      <c r="E266" s="4"/>
      <c r="F266" s="3"/>
      <c r="G266" s="4"/>
      <c r="H266" s="4"/>
      <c r="I266" s="4"/>
      <c r="J266" s="4"/>
      <c r="M266" s="5">
        <f>IF(OR($A266="",$E266="",$G266="",$C266=""),"",ROUND(($G266-$E266)*$C266*IF($B266="Short",-1,1),2))</f>
      </c>
      <c r="N266" s="5">
        <f>IF($M266="","",ROUND($M266-IF($H266="",0,$H266),2))</f>
      </c>
      <c r="O266" s="6">
        <f>IF(OR($N266="",$I266=""),"",IF($E266=$I266,"",ROUND($N266/(ABS($E266-$I266)*$C266),2)))</f>
      </c>
      <c r="P266" s="7">
        <f>IF($N266="","",IF($N266&gt;0,"Win",IF($N266&lt;0,"Loss","Breakeven")))</f>
      </c>
      <c r="Q266" s="7">
        <f>IF($A266="","",IF($D266="","",CHOOSE(WEEKDAY($D266),"Sun","Mon","Tue","Wed","Thu","Fri","Sat")))</f>
      </c>
      <c r="R266" s="5">
        <f>IF($N266="","",SUMIFS($N$2:$N$501,$F$2:$F$501,"&lt;="&amp;$F266))</f>
      </c>
      <c r="S266" s="5">
        <f>IF($R266="","",MAX(0,_xlfn.MAXIFS($R$2:$R$501,$F$2:$F$501,"&lt;="&amp;$F266))-$R266)</f>
      </c>
      <c r="T266" s="7">
        <f>IF($A266="","",IF(OR($F266="",$G266=""),"Open","Closed"))</f>
      </c>
      <c r="U266" s="7">
        <f>IF($A266="","",TimeZone)</f>
      </c>
      <c r="V266" s="7">
        <f>IF($A266="","",$A266&amp;"-"&amp;IF($D266="","",YEAR($D266)&amp;RIGHT("0"&amp;MONTH($D266),2)&amp;RIGHT("0"&amp;DAY($D266),2)&amp;"-"&amp;RIGHT("0"&amp;HOUR($D266),2)&amp;RIGHT("0"&amp;MINUTE($D266),2)&amp;RIGHT("0"&amp;SECOND($D266),2))&amp;"-"&amp;$B266)</f>
      </c>
    </row>
    <row r="267">
      <c r="D267" s="3"/>
      <c r="E267" s="4"/>
      <c r="F267" s="3"/>
      <c r="G267" s="4"/>
      <c r="H267" s="4"/>
      <c r="I267" s="4"/>
      <c r="J267" s="4"/>
      <c r="M267" s="5">
        <f>IF(OR($A267="",$E267="",$G267="",$C267=""),"",ROUND(($G267-$E267)*$C267*IF($B267="Short",-1,1),2))</f>
      </c>
      <c r="N267" s="5">
        <f>IF($M267="","",ROUND($M267-IF($H267="",0,$H267),2))</f>
      </c>
      <c r="O267" s="6">
        <f>IF(OR($N267="",$I267=""),"",IF($E267=$I267,"",ROUND($N267/(ABS($E267-$I267)*$C267),2)))</f>
      </c>
      <c r="P267" s="7">
        <f>IF($N267="","",IF($N267&gt;0,"Win",IF($N267&lt;0,"Loss","Breakeven")))</f>
      </c>
      <c r="Q267" s="7">
        <f>IF($A267="","",IF($D267="","",CHOOSE(WEEKDAY($D267),"Sun","Mon","Tue","Wed","Thu","Fri","Sat")))</f>
      </c>
      <c r="R267" s="5">
        <f>IF($N267="","",SUMIFS($N$2:$N$501,$F$2:$F$501,"&lt;="&amp;$F267))</f>
      </c>
      <c r="S267" s="5">
        <f>IF($R267="","",MAX(0,_xlfn.MAXIFS($R$2:$R$501,$F$2:$F$501,"&lt;="&amp;$F267))-$R267)</f>
      </c>
      <c r="T267" s="7">
        <f>IF($A267="","",IF(OR($F267="",$G267=""),"Open","Closed"))</f>
      </c>
      <c r="U267" s="7">
        <f>IF($A267="","",TimeZone)</f>
      </c>
      <c r="V267" s="7">
        <f>IF($A267="","",$A267&amp;"-"&amp;IF($D267="","",YEAR($D267)&amp;RIGHT("0"&amp;MONTH($D267),2)&amp;RIGHT("0"&amp;DAY($D267),2)&amp;"-"&amp;RIGHT("0"&amp;HOUR($D267),2)&amp;RIGHT("0"&amp;MINUTE($D267),2)&amp;RIGHT("0"&amp;SECOND($D267),2))&amp;"-"&amp;$B267)</f>
      </c>
    </row>
    <row r="268">
      <c r="D268" s="3"/>
      <c r="E268" s="4"/>
      <c r="F268" s="3"/>
      <c r="G268" s="4"/>
      <c r="H268" s="4"/>
      <c r="I268" s="4"/>
      <c r="J268" s="4"/>
      <c r="M268" s="5">
        <f>IF(OR($A268="",$E268="",$G268="",$C268=""),"",ROUND(($G268-$E268)*$C268*IF($B268="Short",-1,1),2))</f>
      </c>
      <c r="N268" s="5">
        <f>IF($M268="","",ROUND($M268-IF($H268="",0,$H268),2))</f>
      </c>
      <c r="O268" s="6">
        <f>IF(OR($N268="",$I268=""),"",IF($E268=$I268,"",ROUND($N268/(ABS($E268-$I268)*$C268),2)))</f>
      </c>
      <c r="P268" s="7">
        <f>IF($N268="","",IF($N268&gt;0,"Win",IF($N268&lt;0,"Loss","Breakeven")))</f>
      </c>
      <c r="Q268" s="7">
        <f>IF($A268="","",IF($D268="","",CHOOSE(WEEKDAY($D268),"Sun","Mon","Tue","Wed","Thu","Fri","Sat")))</f>
      </c>
      <c r="R268" s="5">
        <f>IF($N268="","",SUMIFS($N$2:$N$501,$F$2:$F$501,"&lt;="&amp;$F268))</f>
      </c>
      <c r="S268" s="5">
        <f>IF($R268="","",MAX(0,_xlfn.MAXIFS($R$2:$R$501,$F$2:$F$501,"&lt;="&amp;$F268))-$R268)</f>
      </c>
      <c r="T268" s="7">
        <f>IF($A268="","",IF(OR($F268="",$G268=""),"Open","Closed"))</f>
      </c>
      <c r="U268" s="7">
        <f>IF($A268="","",TimeZone)</f>
      </c>
      <c r="V268" s="7">
        <f>IF($A268="","",$A268&amp;"-"&amp;IF($D268="","",YEAR($D268)&amp;RIGHT("0"&amp;MONTH($D268),2)&amp;RIGHT("0"&amp;DAY($D268),2)&amp;"-"&amp;RIGHT("0"&amp;HOUR($D268),2)&amp;RIGHT("0"&amp;MINUTE($D268),2)&amp;RIGHT("0"&amp;SECOND($D268),2))&amp;"-"&amp;$B268)</f>
      </c>
    </row>
    <row r="269">
      <c r="D269" s="3"/>
      <c r="E269" s="4"/>
      <c r="F269" s="3"/>
      <c r="G269" s="4"/>
      <c r="H269" s="4"/>
      <c r="I269" s="4"/>
      <c r="J269" s="4"/>
      <c r="M269" s="5">
        <f>IF(OR($A269="",$E269="",$G269="",$C269=""),"",ROUND(($G269-$E269)*$C269*IF($B269="Short",-1,1),2))</f>
      </c>
      <c r="N269" s="5">
        <f>IF($M269="","",ROUND($M269-IF($H269="",0,$H269),2))</f>
      </c>
      <c r="O269" s="6">
        <f>IF(OR($N269="",$I269=""),"",IF($E269=$I269,"",ROUND($N269/(ABS($E269-$I269)*$C269),2)))</f>
      </c>
      <c r="P269" s="7">
        <f>IF($N269="","",IF($N269&gt;0,"Win",IF($N269&lt;0,"Loss","Breakeven")))</f>
      </c>
      <c r="Q269" s="7">
        <f>IF($A269="","",IF($D269="","",CHOOSE(WEEKDAY($D269),"Sun","Mon","Tue","Wed","Thu","Fri","Sat")))</f>
      </c>
      <c r="R269" s="5">
        <f>IF($N269="","",SUMIFS($N$2:$N$501,$F$2:$F$501,"&lt;="&amp;$F269))</f>
      </c>
      <c r="S269" s="5">
        <f>IF($R269="","",MAX(0,_xlfn.MAXIFS($R$2:$R$501,$F$2:$F$501,"&lt;="&amp;$F269))-$R269)</f>
      </c>
      <c r="T269" s="7">
        <f>IF($A269="","",IF(OR($F269="",$G269=""),"Open","Closed"))</f>
      </c>
      <c r="U269" s="7">
        <f>IF($A269="","",TimeZone)</f>
      </c>
      <c r="V269" s="7">
        <f>IF($A269="","",$A269&amp;"-"&amp;IF($D269="","",YEAR($D269)&amp;RIGHT("0"&amp;MONTH($D269),2)&amp;RIGHT("0"&amp;DAY($D269),2)&amp;"-"&amp;RIGHT("0"&amp;HOUR($D269),2)&amp;RIGHT("0"&amp;MINUTE($D269),2)&amp;RIGHT("0"&amp;SECOND($D269),2))&amp;"-"&amp;$B269)</f>
      </c>
    </row>
    <row r="270">
      <c r="D270" s="3"/>
      <c r="E270" s="4"/>
      <c r="F270" s="3"/>
      <c r="G270" s="4"/>
      <c r="H270" s="4"/>
      <c r="I270" s="4"/>
      <c r="J270" s="4"/>
      <c r="M270" s="5">
        <f>IF(OR($A270="",$E270="",$G270="",$C270=""),"",ROUND(($G270-$E270)*$C270*IF($B270="Short",-1,1),2))</f>
      </c>
      <c r="N270" s="5">
        <f>IF($M270="","",ROUND($M270-IF($H270="",0,$H270),2))</f>
      </c>
      <c r="O270" s="6">
        <f>IF(OR($N270="",$I270=""),"",IF($E270=$I270,"",ROUND($N270/(ABS($E270-$I270)*$C270),2)))</f>
      </c>
      <c r="P270" s="7">
        <f>IF($N270="","",IF($N270&gt;0,"Win",IF($N270&lt;0,"Loss","Breakeven")))</f>
      </c>
      <c r="Q270" s="7">
        <f>IF($A270="","",IF($D270="","",CHOOSE(WEEKDAY($D270),"Sun","Mon","Tue","Wed","Thu","Fri","Sat")))</f>
      </c>
      <c r="R270" s="5">
        <f>IF($N270="","",SUMIFS($N$2:$N$501,$F$2:$F$501,"&lt;="&amp;$F270))</f>
      </c>
      <c r="S270" s="5">
        <f>IF($R270="","",MAX(0,_xlfn.MAXIFS($R$2:$R$501,$F$2:$F$501,"&lt;="&amp;$F270))-$R270)</f>
      </c>
      <c r="T270" s="7">
        <f>IF($A270="","",IF(OR($F270="",$G270=""),"Open","Closed"))</f>
      </c>
      <c r="U270" s="7">
        <f>IF($A270="","",TimeZone)</f>
      </c>
      <c r="V270" s="7">
        <f>IF($A270="","",$A270&amp;"-"&amp;IF($D270="","",YEAR($D270)&amp;RIGHT("0"&amp;MONTH($D270),2)&amp;RIGHT("0"&amp;DAY($D270),2)&amp;"-"&amp;RIGHT("0"&amp;HOUR($D270),2)&amp;RIGHT("0"&amp;MINUTE($D270),2)&amp;RIGHT("0"&amp;SECOND($D270),2))&amp;"-"&amp;$B270)</f>
      </c>
    </row>
    <row r="271">
      <c r="D271" s="3"/>
      <c r="E271" s="4"/>
      <c r="F271" s="3"/>
      <c r="G271" s="4"/>
      <c r="H271" s="4"/>
      <c r="I271" s="4"/>
      <c r="J271" s="4"/>
      <c r="M271" s="5">
        <f>IF(OR($A271="",$E271="",$G271="",$C271=""),"",ROUND(($G271-$E271)*$C271*IF($B271="Short",-1,1),2))</f>
      </c>
      <c r="N271" s="5">
        <f>IF($M271="","",ROUND($M271-IF($H271="",0,$H271),2))</f>
      </c>
      <c r="O271" s="6">
        <f>IF(OR($N271="",$I271=""),"",IF($E271=$I271,"",ROUND($N271/(ABS($E271-$I271)*$C271),2)))</f>
      </c>
      <c r="P271" s="7">
        <f>IF($N271="","",IF($N271&gt;0,"Win",IF($N271&lt;0,"Loss","Breakeven")))</f>
      </c>
      <c r="Q271" s="7">
        <f>IF($A271="","",IF($D271="","",CHOOSE(WEEKDAY($D271),"Sun","Mon","Tue","Wed","Thu","Fri","Sat")))</f>
      </c>
      <c r="R271" s="5">
        <f>IF($N271="","",SUMIFS($N$2:$N$501,$F$2:$F$501,"&lt;="&amp;$F271))</f>
      </c>
      <c r="S271" s="5">
        <f>IF($R271="","",MAX(0,_xlfn.MAXIFS($R$2:$R$501,$F$2:$F$501,"&lt;="&amp;$F271))-$R271)</f>
      </c>
      <c r="T271" s="7">
        <f>IF($A271="","",IF(OR($F271="",$G271=""),"Open","Closed"))</f>
      </c>
      <c r="U271" s="7">
        <f>IF($A271="","",TimeZone)</f>
      </c>
      <c r="V271" s="7">
        <f>IF($A271="","",$A271&amp;"-"&amp;IF($D271="","",YEAR($D271)&amp;RIGHT("0"&amp;MONTH($D271),2)&amp;RIGHT("0"&amp;DAY($D271),2)&amp;"-"&amp;RIGHT("0"&amp;HOUR($D271),2)&amp;RIGHT("0"&amp;MINUTE($D271),2)&amp;RIGHT("0"&amp;SECOND($D271),2))&amp;"-"&amp;$B271)</f>
      </c>
    </row>
    <row r="272">
      <c r="D272" s="3"/>
      <c r="E272" s="4"/>
      <c r="F272" s="3"/>
      <c r="G272" s="4"/>
      <c r="H272" s="4"/>
      <c r="I272" s="4"/>
      <c r="J272" s="4"/>
      <c r="M272" s="5">
        <f>IF(OR($A272="",$E272="",$G272="",$C272=""),"",ROUND(($G272-$E272)*$C272*IF($B272="Short",-1,1),2))</f>
      </c>
      <c r="N272" s="5">
        <f>IF($M272="","",ROUND($M272-IF($H272="",0,$H272),2))</f>
      </c>
      <c r="O272" s="6">
        <f>IF(OR($N272="",$I272=""),"",IF($E272=$I272,"",ROUND($N272/(ABS($E272-$I272)*$C272),2)))</f>
      </c>
      <c r="P272" s="7">
        <f>IF($N272="","",IF($N272&gt;0,"Win",IF($N272&lt;0,"Loss","Breakeven")))</f>
      </c>
      <c r="Q272" s="7">
        <f>IF($A272="","",IF($D272="","",CHOOSE(WEEKDAY($D272),"Sun","Mon","Tue","Wed","Thu","Fri","Sat")))</f>
      </c>
      <c r="R272" s="5">
        <f>IF($N272="","",SUMIFS($N$2:$N$501,$F$2:$F$501,"&lt;="&amp;$F272))</f>
      </c>
      <c r="S272" s="5">
        <f>IF($R272="","",MAX(0,_xlfn.MAXIFS($R$2:$R$501,$F$2:$F$501,"&lt;="&amp;$F272))-$R272)</f>
      </c>
      <c r="T272" s="7">
        <f>IF($A272="","",IF(OR($F272="",$G272=""),"Open","Closed"))</f>
      </c>
      <c r="U272" s="7">
        <f>IF($A272="","",TimeZone)</f>
      </c>
      <c r="V272" s="7">
        <f>IF($A272="","",$A272&amp;"-"&amp;IF($D272="","",YEAR($D272)&amp;RIGHT("0"&amp;MONTH($D272),2)&amp;RIGHT("0"&amp;DAY($D272),2)&amp;"-"&amp;RIGHT("0"&amp;HOUR($D272),2)&amp;RIGHT("0"&amp;MINUTE($D272),2)&amp;RIGHT("0"&amp;SECOND($D272),2))&amp;"-"&amp;$B272)</f>
      </c>
    </row>
    <row r="273">
      <c r="D273" s="3"/>
      <c r="E273" s="4"/>
      <c r="F273" s="3"/>
      <c r="G273" s="4"/>
      <c r="H273" s="4"/>
      <c r="I273" s="4"/>
      <c r="J273" s="4"/>
      <c r="M273" s="5">
        <f>IF(OR($A273="",$E273="",$G273="",$C273=""),"",ROUND(($G273-$E273)*$C273*IF($B273="Short",-1,1),2))</f>
      </c>
      <c r="N273" s="5">
        <f>IF($M273="","",ROUND($M273-IF($H273="",0,$H273),2))</f>
      </c>
      <c r="O273" s="6">
        <f>IF(OR($N273="",$I273=""),"",IF($E273=$I273,"",ROUND($N273/(ABS($E273-$I273)*$C273),2)))</f>
      </c>
      <c r="P273" s="7">
        <f>IF($N273="","",IF($N273&gt;0,"Win",IF($N273&lt;0,"Loss","Breakeven")))</f>
      </c>
      <c r="Q273" s="7">
        <f>IF($A273="","",IF($D273="","",CHOOSE(WEEKDAY($D273),"Sun","Mon","Tue","Wed","Thu","Fri","Sat")))</f>
      </c>
      <c r="R273" s="5">
        <f>IF($N273="","",SUMIFS($N$2:$N$501,$F$2:$F$501,"&lt;="&amp;$F273))</f>
      </c>
      <c r="S273" s="5">
        <f>IF($R273="","",MAX(0,_xlfn.MAXIFS($R$2:$R$501,$F$2:$F$501,"&lt;="&amp;$F273))-$R273)</f>
      </c>
      <c r="T273" s="7">
        <f>IF($A273="","",IF(OR($F273="",$G273=""),"Open","Closed"))</f>
      </c>
      <c r="U273" s="7">
        <f>IF($A273="","",TimeZone)</f>
      </c>
      <c r="V273" s="7">
        <f>IF($A273="","",$A273&amp;"-"&amp;IF($D273="","",YEAR($D273)&amp;RIGHT("0"&amp;MONTH($D273),2)&amp;RIGHT("0"&amp;DAY($D273),2)&amp;"-"&amp;RIGHT("0"&amp;HOUR($D273),2)&amp;RIGHT("0"&amp;MINUTE($D273),2)&amp;RIGHT("0"&amp;SECOND($D273),2))&amp;"-"&amp;$B273)</f>
      </c>
    </row>
    <row r="274">
      <c r="D274" s="3"/>
      <c r="E274" s="4"/>
      <c r="F274" s="3"/>
      <c r="G274" s="4"/>
      <c r="H274" s="4"/>
      <c r="I274" s="4"/>
      <c r="J274" s="4"/>
      <c r="M274" s="5">
        <f>IF(OR($A274="",$E274="",$G274="",$C274=""),"",ROUND(($G274-$E274)*$C274*IF($B274="Short",-1,1),2))</f>
      </c>
      <c r="N274" s="5">
        <f>IF($M274="","",ROUND($M274-IF($H274="",0,$H274),2))</f>
      </c>
      <c r="O274" s="6">
        <f>IF(OR($N274="",$I274=""),"",IF($E274=$I274,"",ROUND($N274/(ABS($E274-$I274)*$C274),2)))</f>
      </c>
      <c r="P274" s="7">
        <f>IF($N274="","",IF($N274&gt;0,"Win",IF($N274&lt;0,"Loss","Breakeven")))</f>
      </c>
      <c r="Q274" s="7">
        <f>IF($A274="","",IF($D274="","",CHOOSE(WEEKDAY($D274),"Sun","Mon","Tue","Wed","Thu","Fri","Sat")))</f>
      </c>
      <c r="R274" s="5">
        <f>IF($N274="","",SUMIFS($N$2:$N$501,$F$2:$F$501,"&lt;="&amp;$F274))</f>
      </c>
      <c r="S274" s="5">
        <f>IF($R274="","",MAX(0,_xlfn.MAXIFS($R$2:$R$501,$F$2:$F$501,"&lt;="&amp;$F274))-$R274)</f>
      </c>
      <c r="T274" s="7">
        <f>IF($A274="","",IF(OR($F274="",$G274=""),"Open","Closed"))</f>
      </c>
      <c r="U274" s="7">
        <f>IF($A274="","",TimeZone)</f>
      </c>
      <c r="V274" s="7">
        <f>IF($A274="","",$A274&amp;"-"&amp;IF($D274="","",YEAR($D274)&amp;RIGHT("0"&amp;MONTH($D274),2)&amp;RIGHT("0"&amp;DAY($D274),2)&amp;"-"&amp;RIGHT("0"&amp;HOUR($D274),2)&amp;RIGHT("0"&amp;MINUTE($D274),2)&amp;RIGHT("0"&amp;SECOND($D274),2))&amp;"-"&amp;$B274)</f>
      </c>
    </row>
    <row r="275">
      <c r="D275" s="3"/>
      <c r="E275" s="4"/>
      <c r="F275" s="3"/>
      <c r="G275" s="4"/>
      <c r="H275" s="4"/>
      <c r="I275" s="4"/>
      <c r="J275" s="4"/>
      <c r="M275" s="5">
        <f>IF(OR($A275="",$E275="",$G275="",$C275=""),"",ROUND(($G275-$E275)*$C275*IF($B275="Short",-1,1),2))</f>
      </c>
      <c r="N275" s="5">
        <f>IF($M275="","",ROUND($M275-IF($H275="",0,$H275),2))</f>
      </c>
      <c r="O275" s="6">
        <f>IF(OR($N275="",$I275=""),"",IF($E275=$I275,"",ROUND($N275/(ABS($E275-$I275)*$C275),2)))</f>
      </c>
      <c r="P275" s="7">
        <f>IF($N275="","",IF($N275&gt;0,"Win",IF($N275&lt;0,"Loss","Breakeven")))</f>
      </c>
      <c r="Q275" s="7">
        <f>IF($A275="","",IF($D275="","",CHOOSE(WEEKDAY($D275),"Sun","Mon","Tue","Wed","Thu","Fri","Sat")))</f>
      </c>
      <c r="R275" s="5">
        <f>IF($N275="","",SUMIFS($N$2:$N$501,$F$2:$F$501,"&lt;="&amp;$F275))</f>
      </c>
      <c r="S275" s="5">
        <f>IF($R275="","",MAX(0,_xlfn.MAXIFS($R$2:$R$501,$F$2:$F$501,"&lt;="&amp;$F275))-$R275)</f>
      </c>
      <c r="T275" s="7">
        <f>IF($A275="","",IF(OR($F275="",$G275=""),"Open","Closed"))</f>
      </c>
      <c r="U275" s="7">
        <f>IF($A275="","",TimeZone)</f>
      </c>
      <c r="V275" s="7">
        <f>IF($A275="","",$A275&amp;"-"&amp;IF($D275="","",YEAR($D275)&amp;RIGHT("0"&amp;MONTH($D275),2)&amp;RIGHT("0"&amp;DAY($D275),2)&amp;"-"&amp;RIGHT("0"&amp;HOUR($D275),2)&amp;RIGHT("0"&amp;MINUTE($D275),2)&amp;RIGHT("0"&amp;SECOND($D275),2))&amp;"-"&amp;$B275)</f>
      </c>
    </row>
    <row r="276">
      <c r="D276" s="3"/>
      <c r="E276" s="4"/>
      <c r="F276" s="3"/>
      <c r="G276" s="4"/>
      <c r="H276" s="4"/>
      <c r="I276" s="4"/>
      <c r="J276" s="4"/>
      <c r="M276" s="5">
        <f>IF(OR($A276="",$E276="",$G276="",$C276=""),"",ROUND(($G276-$E276)*$C276*IF($B276="Short",-1,1),2))</f>
      </c>
      <c r="N276" s="5">
        <f>IF($M276="","",ROUND($M276-IF($H276="",0,$H276),2))</f>
      </c>
      <c r="O276" s="6">
        <f>IF(OR($N276="",$I276=""),"",IF($E276=$I276,"",ROUND($N276/(ABS($E276-$I276)*$C276),2)))</f>
      </c>
      <c r="P276" s="7">
        <f>IF($N276="","",IF($N276&gt;0,"Win",IF($N276&lt;0,"Loss","Breakeven")))</f>
      </c>
      <c r="Q276" s="7">
        <f>IF($A276="","",IF($D276="","",CHOOSE(WEEKDAY($D276),"Sun","Mon","Tue","Wed","Thu","Fri","Sat")))</f>
      </c>
      <c r="R276" s="5">
        <f>IF($N276="","",SUMIFS($N$2:$N$501,$F$2:$F$501,"&lt;="&amp;$F276))</f>
      </c>
      <c r="S276" s="5">
        <f>IF($R276="","",MAX(0,_xlfn.MAXIFS($R$2:$R$501,$F$2:$F$501,"&lt;="&amp;$F276))-$R276)</f>
      </c>
      <c r="T276" s="7">
        <f>IF($A276="","",IF(OR($F276="",$G276=""),"Open","Closed"))</f>
      </c>
      <c r="U276" s="7">
        <f>IF($A276="","",TimeZone)</f>
      </c>
      <c r="V276" s="7">
        <f>IF($A276="","",$A276&amp;"-"&amp;IF($D276="","",YEAR($D276)&amp;RIGHT("0"&amp;MONTH($D276),2)&amp;RIGHT("0"&amp;DAY($D276),2)&amp;"-"&amp;RIGHT("0"&amp;HOUR($D276),2)&amp;RIGHT("0"&amp;MINUTE($D276),2)&amp;RIGHT("0"&amp;SECOND($D276),2))&amp;"-"&amp;$B276)</f>
      </c>
    </row>
    <row r="277">
      <c r="D277" s="3"/>
      <c r="E277" s="4"/>
      <c r="F277" s="3"/>
      <c r="G277" s="4"/>
      <c r="H277" s="4"/>
      <c r="I277" s="4"/>
      <c r="J277" s="4"/>
      <c r="M277" s="5">
        <f>IF(OR($A277="",$E277="",$G277="",$C277=""),"",ROUND(($G277-$E277)*$C277*IF($B277="Short",-1,1),2))</f>
      </c>
      <c r="N277" s="5">
        <f>IF($M277="","",ROUND($M277-IF($H277="",0,$H277),2))</f>
      </c>
      <c r="O277" s="6">
        <f>IF(OR($N277="",$I277=""),"",IF($E277=$I277,"",ROUND($N277/(ABS($E277-$I277)*$C277),2)))</f>
      </c>
      <c r="P277" s="7">
        <f>IF($N277="","",IF($N277&gt;0,"Win",IF($N277&lt;0,"Loss","Breakeven")))</f>
      </c>
      <c r="Q277" s="7">
        <f>IF($A277="","",IF($D277="","",CHOOSE(WEEKDAY($D277),"Sun","Mon","Tue","Wed","Thu","Fri","Sat")))</f>
      </c>
      <c r="R277" s="5">
        <f>IF($N277="","",SUMIFS($N$2:$N$501,$F$2:$F$501,"&lt;="&amp;$F277))</f>
      </c>
      <c r="S277" s="5">
        <f>IF($R277="","",MAX(0,_xlfn.MAXIFS($R$2:$R$501,$F$2:$F$501,"&lt;="&amp;$F277))-$R277)</f>
      </c>
      <c r="T277" s="7">
        <f>IF($A277="","",IF(OR($F277="",$G277=""),"Open","Closed"))</f>
      </c>
      <c r="U277" s="7">
        <f>IF($A277="","",TimeZone)</f>
      </c>
      <c r="V277" s="7">
        <f>IF($A277="","",$A277&amp;"-"&amp;IF($D277="","",YEAR($D277)&amp;RIGHT("0"&amp;MONTH($D277),2)&amp;RIGHT("0"&amp;DAY($D277),2)&amp;"-"&amp;RIGHT("0"&amp;HOUR($D277),2)&amp;RIGHT("0"&amp;MINUTE($D277),2)&amp;RIGHT("0"&amp;SECOND($D277),2))&amp;"-"&amp;$B277)</f>
      </c>
    </row>
    <row r="278">
      <c r="D278" s="3"/>
      <c r="E278" s="4"/>
      <c r="F278" s="3"/>
      <c r="G278" s="4"/>
      <c r="H278" s="4"/>
      <c r="I278" s="4"/>
      <c r="J278" s="4"/>
      <c r="M278" s="5">
        <f>IF(OR($A278="",$E278="",$G278="",$C278=""),"",ROUND(($G278-$E278)*$C278*IF($B278="Short",-1,1),2))</f>
      </c>
      <c r="N278" s="5">
        <f>IF($M278="","",ROUND($M278-IF($H278="",0,$H278),2))</f>
      </c>
      <c r="O278" s="6">
        <f>IF(OR($N278="",$I278=""),"",IF($E278=$I278,"",ROUND($N278/(ABS($E278-$I278)*$C278),2)))</f>
      </c>
      <c r="P278" s="7">
        <f>IF($N278="","",IF($N278&gt;0,"Win",IF($N278&lt;0,"Loss","Breakeven")))</f>
      </c>
      <c r="Q278" s="7">
        <f>IF($A278="","",IF($D278="","",CHOOSE(WEEKDAY($D278),"Sun","Mon","Tue","Wed","Thu","Fri","Sat")))</f>
      </c>
      <c r="R278" s="5">
        <f>IF($N278="","",SUMIFS($N$2:$N$501,$F$2:$F$501,"&lt;="&amp;$F278))</f>
      </c>
      <c r="S278" s="5">
        <f>IF($R278="","",MAX(0,_xlfn.MAXIFS($R$2:$R$501,$F$2:$F$501,"&lt;="&amp;$F278))-$R278)</f>
      </c>
      <c r="T278" s="7">
        <f>IF($A278="","",IF(OR($F278="",$G278=""),"Open","Closed"))</f>
      </c>
      <c r="U278" s="7">
        <f>IF($A278="","",TimeZone)</f>
      </c>
      <c r="V278" s="7">
        <f>IF($A278="","",$A278&amp;"-"&amp;IF($D278="","",YEAR($D278)&amp;RIGHT("0"&amp;MONTH($D278),2)&amp;RIGHT("0"&amp;DAY($D278),2)&amp;"-"&amp;RIGHT("0"&amp;HOUR($D278),2)&amp;RIGHT("0"&amp;MINUTE($D278),2)&amp;RIGHT("0"&amp;SECOND($D278),2))&amp;"-"&amp;$B278)</f>
      </c>
    </row>
    <row r="279">
      <c r="D279" s="3"/>
      <c r="E279" s="4"/>
      <c r="F279" s="3"/>
      <c r="G279" s="4"/>
      <c r="H279" s="4"/>
      <c r="I279" s="4"/>
      <c r="J279" s="4"/>
      <c r="M279" s="5">
        <f>IF(OR($A279="",$E279="",$G279="",$C279=""),"",ROUND(($G279-$E279)*$C279*IF($B279="Short",-1,1),2))</f>
      </c>
      <c r="N279" s="5">
        <f>IF($M279="","",ROUND($M279-IF($H279="",0,$H279),2))</f>
      </c>
      <c r="O279" s="6">
        <f>IF(OR($N279="",$I279=""),"",IF($E279=$I279,"",ROUND($N279/(ABS($E279-$I279)*$C279),2)))</f>
      </c>
      <c r="P279" s="7">
        <f>IF($N279="","",IF($N279&gt;0,"Win",IF($N279&lt;0,"Loss","Breakeven")))</f>
      </c>
      <c r="Q279" s="7">
        <f>IF($A279="","",IF($D279="","",CHOOSE(WEEKDAY($D279),"Sun","Mon","Tue","Wed","Thu","Fri","Sat")))</f>
      </c>
      <c r="R279" s="5">
        <f>IF($N279="","",SUMIFS($N$2:$N$501,$F$2:$F$501,"&lt;="&amp;$F279))</f>
      </c>
      <c r="S279" s="5">
        <f>IF($R279="","",MAX(0,_xlfn.MAXIFS($R$2:$R$501,$F$2:$F$501,"&lt;="&amp;$F279))-$R279)</f>
      </c>
      <c r="T279" s="7">
        <f>IF($A279="","",IF(OR($F279="",$G279=""),"Open","Closed"))</f>
      </c>
      <c r="U279" s="7">
        <f>IF($A279="","",TimeZone)</f>
      </c>
      <c r="V279" s="7">
        <f>IF($A279="","",$A279&amp;"-"&amp;IF($D279="","",YEAR($D279)&amp;RIGHT("0"&amp;MONTH($D279),2)&amp;RIGHT("0"&amp;DAY($D279),2)&amp;"-"&amp;RIGHT("0"&amp;HOUR($D279),2)&amp;RIGHT("0"&amp;MINUTE($D279),2)&amp;RIGHT("0"&amp;SECOND($D279),2))&amp;"-"&amp;$B279)</f>
      </c>
    </row>
    <row r="280">
      <c r="D280" s="3"/>
      <c r="E280" s="4"/>
      <c r="F280" s="3"/>
      <c r="G280" s="4"/>
      <c r="H280" s="4"/>
      <c r="I280" s="4"/>
      <c r="J280" s="4"/>
      <c r="M280" s="5">
        <f>IF(OR($A280="",$E280="",$G280="",$C280=""),"",ROUND(($G280-$E280)*$C280*IF($B280="Short",-1,1),2))</f>
      </c>
      <c r="N280" s="5">
        <f>IF($M280="","",ROUND($M280-IF($H280="",0,$H280),2))</f>
      </c>
      <c r="O280" s="6">
        <f>IF(OR($N280="",$I280=""),"",IF($E280=$I280,"",ROUND($N280/(ABS($E280-$I280)*$C280),2)))</f>
      </c>
      <c r="P280" s="7">
        <f>IF($N280="","",IF($N280&gt;0,"Win",IF($N280&lt;0,"Loss","Breakeven")))</f>
      </c>
      <c r="Q280" s="7">
        <f>IF($A280="","",IF($D280="","",CHOOSE(WEEKDAY($D280),"Sun","Mon","Tue","Wed","Thu","Fri","Sat")))</f>
      </c>
      <c r="R280" s="5">
        <f>IF($N280="","",SUMIFS($N$2:$N$501,$F$2:$F$501,"&lt;="&amp;$F280))</f>
      </c>
      <c r="S280" s="5">
        <f>IF($R280="","",MAX(0,_xlfn.MAXIFS($R$2:$R$501,$F$2:$F$501,"&lt;="&amp;$F280))-$R280)</f>
      </c>
      <c r="T280" s="7">
        <f>IF($A280="","",IF(OR($F280="",$G280=""),"Open","Closed"))</f>
      </c>
      <c r="U280" s="7">
        <f>IF($A280="","",TimeZone)</f>
      </c>
      <c r="V280" s="7">
        <f>IF($A280="","",$A280&amp;"-"&amp;IF($D280="","",YEAR($D280)&amp;RIGHT("0"&amp;MONTH($D280),2)&amp;RIGHT("0"&amp;DAY($D280),2)&amp;"-"&amp;RIGHT("0"&amp;HOUR($D280),2)&amp;RIGHT("0"&amp;MINUTE($D280),2)&amp;RIGHT("0"&amp;SECOND($D280),2))&amp;"-"&amp;$B280)</f>
      </c>
    </row>
    <row r="281">
      <c r="D281" s="3"/>
      <c r="E281" s="4"/>
      <c r="F281" s="3"/>
      <c r="G281" s="4"/>
      <c r="H281" s="4"/>
      <c r="I281" s="4"/>
      <c r="J281" s="4"/>
      <c r="M281" s="5">
        <f>IF(OR($A281="",$E281="",$G281="",$C281=""),"",ROUND(($G281-$E281)*$C281*IF($B281="Short",-1,1),2))</f>
      </c>
      <c r="N281" s="5">
        <f>IF($M281="","",ROUND($M281-IF($H281="",0,$H281),2))</f>
      </c>
      <c r="O281" s="6">
        <f>IF(OR($N281="",$I281=""),"",IF($E281=$I281,"",ROUND($N281/(ABS($E281-$I281)*$C281),2)))</f>
      </c>
      <c r="P281" s="7">
        <f>IF($N281="","",IF($N281&gt;0,"Win",IF($N281&lt;0,"Loss","Breakeven")))</f>
      </c>
      <c r="Q281" s="7">
        <f>IF($A281="","",IF($D281="","",CHOOSE(WEEKDAY($D281),"Sun","Mon","Tue","Wed","Thu","Fri","Sat")))</f>
      </c>
      <c r="R281" s="5">
        <f>IF($N281="","",SUMIFS($N$2:$N$501,$F$2:$F$501,"&lt;="&amp;$F281))</f>
      </c>
      <c r="S281" s="5">
        <f>IF($R281="","",MAX(0,_xlfn.MAXIFS($R$2:$R$501,$F$2:$F$501,"&lt;="&amp;$F281))-$R281)</f>
      </c>
      <c r="T281" s="7">
        <f>IF($A281="","",IF(OR($F281="",$G281=""),"Open","Closed"))</f>
      </c>
      <c r="U281" s="7">
        <f>IF($A281="","",TimeZone)</f>
      </c>
      <c r="V281" s="7">
        <f>IF($A281="","",$A281&amp;"-"&amp;IF($D281="","",YEAR($D281)&amp;RIGHT("0"&amp;MONTH($D281),2)&amp;RIGHT("0"&amp;DAY($D281),2)&amp;"-"&amp;RIGHT("0"&amp;HOUR($D281),2)&amp;RIGHT("0"&amp;MINUTE($D281),2)&amp;RIGHT("0"&amp;SECOND($D281),2))&amp;"-"&amp;$B281)</f>
      </c>
    </row>
    <row r="282">
      <c r="D282" s="3"/>
      <c r="E282" s="4"/>
      <c r="F282" s="3"/>
      <c r="G282" s="4"/>
      <c r="H282" s="4"/>
      <c r="I282" s="4"/>
      <c r="J282" s="4"/>
      <c r="M282" s="5">
        <f>IF(OR($A282="",$E282="",$G282="",$C282=""),"",ROUND(($G282-$E282)*$C282*IF($B282="Short",-1,1),2))</f>
      </c>
      <c r="N282" s="5">
        <f>IF($M282="","",ROUND($M282-IF($H282="",0,$H282),2))</f>
      </c>
      <c r="O282" s="6">
        <f>IF(OR($N282="",$I282=""),"",IF($E282=$I282,"",ROUND($N282/(ABS($E282-$I282)*$C282),2)))</f>
      </c>
      <c r="P282" s="7">
        <f>IF($N282="","",IF($N282&gt;0,"Win",IF($N282&lt;0,"Loss","Breakeven")))</f>
      </c>
      <c r="Q282" s="7">
        <f>IF($A282="","",IF($D282="","",CHOOSE(WEEKDAY($D282),"Sun","Mon","Tue","Wed","Thu","Fri","Sat")))</f>
      </c>
      <c r="R282" s="5">
        <f>IF($N282="","",SUMIFS($N$2:$N$501,$F$2:$F$501,"&lt;="&amp;$F282))</f>
      </c>
      <c r="S282" s="5">
        <f>IF($R282="","",MAX(0,_xlfn.MAXIFS($R$2:$R$501,$F$2:$F$501,"&lt;="&amp;$F282))-$R282)</f>
      </c>
      <c r="T282" s="7">
        <f>IF($A282="","",IF(OR($F282="",$G282=""),"Open","Closed"))</f>
      </c>
      <c r="U282" s="7">
        <f>IF($A282="","",TimeZone)</f>
      </c>
      <c r="V282" s="7">
        <f>IF($A282="","",$A282&amp;"-"&amp;IF($D282="","",YEAR($D282)&amp;RIGHT("0"&amp;MONTH($D282),2)&amp;RIGHT("0"&amp;DAY($D282),2)&amp;"-"&amp;RIGHT("0"&amp;HOUR($D282),2)&amp;RIGHT("0"&amp;MINUTE($D282),2)&amp;RIGHT("0"&amp;SECOND($D282),2))&amp;"-"&amp;$B282)</f>
      </c>
    </row>
    <row r="283">
      <c r="D283" s="3"/>
      <c r="E283" s="4"/>
      <c r="F283" s="3"/>
      <c r="G283" s="4"/>
      <c r="H283" s="4"/>
      <c r="I283" s="4"/>
      <c r="J283" s="4"/>
      <c r="M283" s="5">
        <f>IF(OR($A283="",$E283="",$G283="",$C283=""),"",ROUND(($G283-$E283)*$C283*IF($B283="Short",-1,1),2))</f>
      </c>
      <c r="N283" s="5">
        <f>IF($M283="","",ROUND($M283-IF($H283="",0,$H283),2))</f>
      </c>
      <c r="O283" s="6">
        <f>IF(OR($N283="",$I283=""),"",IF($E283=$I283,"",ROUND($N283/(ABS($E283-$I283)*$C283),2)))</f>
      </c>
      <c r="P283" s="7">
        <f>IF($N283="","",IF($N283&gt;0,"Win",IF($N283&lt;0,"Loss","Breakeven")))</f>
      </c>
      <c r="Q283" s="7">
        <f>IF($A283="","",IF($D283="","",CHOOSE(WEEKDAY($D283),"Sun","Mon","Tue","Wed","Thu","Fri","Sat")))</f>
      </c>
      <c r="R283" s="5">
        <f>IF($N283="","",SUMIFS($N$2:$N$501,$F$2:$F$501,"&lt;="&amp;$F283))</f>
      </c>
      <c r="S283" s="5">
        <f>IF($R283="","",MAX(0,_xlfn.MAXIFS($R$2:$R$501,$F$2:$F$501,"&lt;="&amp;$F283))-$R283)</f>
      </c>
      <c r="T283" s="7">
        <f>IF($A283="","",IF(OR($F283="",$G283=""),"Open","Closed"))</f>
      </c>
      <c r="U283" s="7">
        <f>IF($A283="","",TimeZone)</f>
      </c>
      <c r="V283" s="7">
        <f>IF($A283="","",$A283&amp;"-"&amp;IF($D283="","",YEAR($D283)&amp;RIGHT("0"&amp;MONTH($D283),2)&amp;RIGHT("0"&amp;DAY($D283),2)&amp;"-"&amp;RIGHT("0"&amp;HOUR($D283),2)&amp;RIGHT("0"&amp;MINUTE($D283),2)&amp;RIGHT("0"&amp;SECOND($D283),2))&amp;"-"&amp;$B283)</f>
      </c>
    </row>
    <row r="284">
      <c r="D284" s="3"/>
      <c r="E284" s="4"/>
      <c r="F284" s="3"/>
      <c r="G284" s="4"/>
      <c r="H284" s="4"/>
      <c r="I284" s="4"/>
      <c r="J284" s="4"/>
      <c r="M284" s="5">
        <f>IF(OR($A284="",$E284="",$G284="",$C284=""),"",ROUND(($G284-$E284)*$C284*IF($B284="Short",-1,1),2))</f>
      </c>
      <c r="N284" s="5">
        <f>IF($M284="","",ROUND($M284-IF($H284="",0,$H284),2))</f>
      </c>
      <c r="O284" s="6">
        <f>IF(OR($N284="",$I284=""),"",IF($E284=$I284,"",ROUND($N284/(ABS($E284-$I284)*$C284),2)))</f>
      </c>
      <c r="P284" s="7">
        <f>IF($N284="","",IF($N284&gt;0,"Win",IF($N284&lt;0,"Loss","Breakeven")))</f>
      </c>
      <c r="Q284" s="7">
        <f>IF($A284="","",IF($D284="","",CHOOSE(WEEKDAY($D284),"Sun","Mon","Tue","Wed","Thu","Fri","Sat")))</f>
      </c>
      <c r="R284" s="5">
        <f>IF($N284="","",SUMIFS($N$2:$N$501,$F$2:$F$501,"&lt;="&amp;$F284))</f>
      </c>
      <c r="S284" s="5">
        <f>IF($R284="","",MAX(0,_xlfn.MAXIFS($R$2:$R$501,$F$2:$F$501,"&lt;="&amp;$F284))-$R284)</f>
      </c>
      <c r="T284" s="7">
        <f>IF($A284="","",IF(OR($F284="",$G284=""),"Open","Closed"))</f>
      </c>
      <c r="U284" s="7">
        <f>IF($A284="","",TimeZone)</f>
      </c>
      <c r="V284" s="7">
        <f>IF($A284="","",$A284&amp;"-"&amp;IF($D284="","",YEAR($D284)&amp;RIGHT("0"&amp;MONTH($D284),2)&amp;RIGHT("0"&amp;DAY($D284),2)&amp;"-"&amp;RIGHT("0"&amp;HOUR($D284),2)&amp;RIGHT("0"&amp;MINUTE($D284),2)&amp;RIGHT("0"&amp;SECOND($D284),2))&amp;"-"&amp;$B284)</f>
      </c>
    </row>
    <row r="285">
      <c r="D285" s="3"/>
      <c r="E285" s="4"/>
      <c r="F285" s="3"/>
      <c r="G285" s="4"/>
      <c r="H285" s="4"/>
      <c r="I285" s="4"/>
      <c r="J285" s="4"/>
      <c r="M285" s="5">
        <f>IF(OR($A285="",$E285="",$G285="",$C285=""),"",ROUND(($G285-$E285)*$C285*IF($B285="Short",-1,1),2))</f>
      </c>
      <c r="N285" s="5">
        <f>IF($M285="","",ROUND($M285-IF($H285="",0,$H285),2))</f>
      </c>
      <c r="O285" s="6">
        <f>IF(OR($N285="",$I285=""),"",IF($E285=$I285,"",ROUND($N285/(ABS($E285-$I285)*$C285),2)))</f>
      </c>
      <c r="P285" s="7">
        <f>IF($N285="","",IF($N285&gt;0,"Win",IF($N285&lt;0,"Loss","Breakeven")))</f>
      </c>
      <c r="Q285" s="7">
        <f>IF($A285="","",IF($D285="","",CHOOSE(WEEKDAY($D285),"Sun","Mon","Tue","Wed","Thu","Fri","Sat")))</f>
      </c>
      <c r="R285" s="5">
        <f>IF($N285="","",SUMIFS($N$2:$N$501,$F$2:$F$501,"&lt;="&amp;$F285))</f>
      </c>
      <c r="S285" s="5">
        <f>IF($R285="","",MAX(0,_xlfn.MAXIFS($R$2:$R$501,$F$2:$F$501,"&lt;="&amp;$F285))-$R285)</f>
      </c>
      <c r="T285" s="7">
        <f>IF($A285="","",IF(OR($F285="",$G285=""),"Open","Closed"))</f>
      </c>
      <c r="U285" s="7">
        <f>IF($A285="","",TimeZone)</f>
      </c>
      <c r="V285" s="7">
        <f>IF($A285="","",$A285&amp;"-"&amp;IF($D285="","",YEAR($D285)&amp;RIGHT("0"&amp;MONTH($D285),2)&amp;RIGHT("0"&amp;DAY($D285),2)&amp;"-"&amp;RIGHT("0"&amp;HOUR($D285),2)&amp;RIGHT("0"&amp;MINUTE($D285),2)&amp;RIGHT("0"&amp;SECOND($D285),2))&amp;"-"&amp;$B285)</f>
      </c>
    </row>
    <row r="286">
      <c r="D286" s="3"/>
      <c r="E286" s="4"/>
      <c r="F286" s="3"/>
      <c r="G286" s="4"/>
      <c r="H286" s="4"/>
      <c r="I286" s="4"/>
      <c r="J286" s="4"/>
      <c r="M286" s="5">
        <f>IF(OR($A286="",$E286="",$G286="",$C286=""),"",ROUND(($G286-$E286)*$C286*IF($B286="Short",-1,1),2))</f>
      </c>
      <c r="N286" s="5">
        <f>IF($M286="","",ROUND($M286-IF($H286="",0,$H286),2))</f>
      </c>
      <c r="O286" s="6">
        <f>IF(OR($N286="",$I286=""),"",IF($E286=$I286,"",ROUND($N286/(ABS($E286-$I286)*$C286),2)))</f>
      </c>
      <c r="P286" s="7">
        <f>IF($N286="","",IF($N286&gt;0,"Win",IF($N286&lt;0,"Loss","Breakeven")))</f>
      </c>
      <c r="Q286" s="7">
        <f>IF($A286="","",IF($D286="","",CHOOSE(WEEKDAY($D286),"Sun","Mon","Tue","Wed","Thu","Fri","Sat")))</f>
      </c>
      <c r="R286" s="5">
        <f>IF($N286="","",SUMIFS($N$2:$N$501,$F$2:$F$501,"&lt;="&amp;$F286))</f>
      </c>
      <c r="S286" s="5">
        <f>IF($R286="","",MAX(0,_xlfn.MAXIFS($R$2:$R$501,$F$2:$F$501,"&lt;="&amp;$F286))-$R286)</f>
      </c>
      <c r="T286" s="7">
        <f>IF($A286="","",IF(OR($F286="",$G286=""),"Open","Closed"))</f>
      </c>
      <c r="U286" s="7">
        <f>IF($A286="","",TimeZone)</f>
      </c>
      <c r="V286" s="7">
        <f>IF($A286="","",$A286&amp;"-"&amp;IF($D286="","",YEAR($D286)&amp;RIGHT("0"&amp;MONTH($D286),2)&amp;RIGHT("0"&amp;DAY($D286),2)&amp;"-"&amp;RIGHT("0"&amp;HOUR($D286),2)&amp;RIGHT("0"&amp;MINUTE($D286),2)&amp;RIGHT("0"&amp;SECOND($D286),2))&amp;"-"&amp;$B286)</f>
      </c>
    </row>
    <row r="287">
      <c r="D287" s="3"/>
      <c r="E287" s="4"/>
      <c r="F287" s="3"/>
      <c r="G287" s="4"/>
      <c r="H287" s="4"/>
      <c r="I287" s="4"/>
      <c r="J287" s="4"/>
      <c r="M287" s="5">
        <f>IF(OR($A287="",$E287="",$G287="",$C287=""),"",ROUND(($G287-$E287)*$C287*IF($B287="Short",-1,1),2))</f>
      </c>
      <c r="N287" s="5">
        <f>IF($M287="","",ROUND($M287-IF($H287="",0,$H287),2))</f>
      </c>
      <c r="O287" s="6">
        <f>IF(OR($N287="",$I287=""),"",IF($E287=$I287,"",ROUND($N287/(ABS($E287-$I287)*$C287),2)))</f>
      </c>
      <c r="P287" s="7">
        <f>IF($N287="","",IF($N287&gt;0,"Win",IF($N287&lt;0,"Loss","Breakeven")))</f>
      </c>
      <c r="Q287" s="7">
        <f>IF($A287="","",IF($D287="","",CHOOSE(WEEKDAY($D287),"Sun","Mon","Tue","Wed","Thu","Fri","Sat")))</f>
      </c>
      <c r="R287" s="5">
        <f>IF($N287="","",SUMIFS($N$2:$N$501,$F$2:$F$501,"&lt;="&amp;$F287))</f>
      </c>
      <c r="S287" s="5">
        <f>IF($R287="","",MAX(0,_xlfn.MAXIFS($R$2:$R$501,$F$2:$F$501,"&lt;="&amp;$F287))-$R287)</f>
      </c>
      <c r="T287" s="7">
        <f>IF($A287="","",IF(OR($F287="",$G287=""),"Open","Closed"))</f>
      </c>
      <c r="U287" s="7">
        <f>IF($A287="","",TimeZone)</f>
      </c>
      <c r="V287" s="7">
        <f>IF($A287="","",$A287&amp;"-"&amp;IF($D287="","",YEAR($D287)&amp;RIGHT("0"&amp;MONTH($D287),2)&amp;RIGHT("0"&amp;DAY($D287),2)&amp;"-"&amp;RIGHT("0"&amp;HOUR($D287),2)&amp;RIGHT("0"&amp;MINUTE($D287),2)&amp;RIGHT("0"&amp;SECOND($D287),2))&amp;"-"&amp;$B287)</f>
      </c>
    </row>
    <row r="288">
      <c r="D288" s="3"/>
      <c r="E288" s="4"/>
      <c r="F288" s="3"/>
      <c r="G288" s="4"/>
      <c r="H288" s="4"/>
      <c r="I288" s="4"/>
      <c r="J288" s="4"/>
      <c r="M288" s="5">
        <f>IF(OR($A288="",$E288="",$G288="",$C288=""),"",ROUND(($G288-$E288)*$C288*IF($B288="Short",-1,1),2))</f>
      </c>
      <c r="N288" s="5">
        <f>IF($M288="","",ROUND($M288-IF($H288="",0,$H288),2))</f>
      </c>
      <c r="O288" s="6">
        <f>IF(OR($N288="",$I288=""),"",IF($E288=$I288,"",ROUND($N288/(ABS($E288-$I288)*$C288),2)))</f>
      </c>
      <c r="P288" s="7">
        <f>IF($N288="","",IF($N288&gt;0,"Win",IF($N288&lt;0,"Loss","Breakeven")))</f>
      </c>
      <c r="Q288" s="7">
        <f>IF($A288="","",IF($D288="","",CHOOSE(WEEKDAY($D288),"Sun","Mon","Tue","Wed","Thu","Fri","Sat")))</f>
      </c>
      <c r="R288" s="5">
        <f>IF($N288="","",SUMIFS($N$2:$N$501,$F$2:$F$501,"&lt;="&amp;$F288))</f>
      </c>
      <c r="S288" s="5">
        <f>IF($R288="","",MAX(0,_xlfn.MAXIFS($R$2:$R$501,$F$2:$F$501,"&lt;="&amp;$F288))-$R288)</f>
      </c>
      <c r="T288" s="7">
        <f>IF($A288="","",IF(OR($F288="",$G288=""),"Open","Closed"))</f>
      </c>
      <c r="U288" s="7">
        <f>IF($A288="","",TimeZone)</f>
      </c>
      <c r="V288" s="7">
        <f>IF($A288="","",$A288&amp;"-"&amp;IF($D288="","",YEAR($D288)&amp;RIGHT("0"&amp;MONTH($D288),2)&amp;RIGHT("0"&amp;DAY($D288),2)&amp;"-"&amp;RIGHT("0"&amp;HOUR($D288),2)&amp;RIGHT("0"&amp;MINUTE($D288),2)&amp;RIGHT("0"&amp;SECOND($D288),2))&amp;"-"&amp;$B288)</f>
      </c>
    </row>
    <row r="289">
      <c r="D289" s="3"/>
      <c r="E289" s="4"/>
      <c r="F289" s="3"/>
      <c r="G289" s="4"/>
      <c r="H289" s="4"/>
      <c r="I289" s="4"/>
      <c r="J289" s="4"/>
      <c r="M289" s="5">
        <f>IF(OR($A289="",$E289="",$G289="",$C289=""),"",ROUND(($G289-$E289)*$C289*IF($B289="Short",-1,1),2))</f>
      </c>
      <c r="N289" s="5">
        <f>IF($M289="","",ROUND($M289-IF($H289="",0,$H289),2))</f>
      </c>
      <c r="O289" s="6">
        <f>IF(OR($N289="",$I289=""),"",IF($E289=$I289,"",ROUND($N289/(ABS($E289-$I289)*$C289),2)))</f>
      </c>
      <c r="P289" s="7">
        <f>IF($N289="","",IF($N289&gt;0,"Win",IF($N289&lt;0,"Loss","Breakeven")))</f>
      </c>
      <c r="Q289" s="7">
        <f>IF($A289="","",IF($D289="","",CHOOSE(WEEKDAY($D289),"Sun","Mon","Tue","Wed","Thu","Fri","Sat")))</f>
      </c>
      <c r="R289" s="5">
        <f>IF($N289="","",SUMIFS($N$2:$N$501,$F$2:$F$501,"&lt;="&amp;$F289))</f>
      </c>
      <c r="S289" s="5">
        <f>IF($R289="","",MAX(0,_xlfn.MAXIFS($R$2:$R$501,$F$2:$F$501,"&lt;="&amp;$F289))-$R289)</f>
      </c>
      <c r="T289" s="7">
        <f>IF($A289="","",IF(OR($F289="",$G289=""),"Open","Closed"))</f>
      </c>
      <c r="U289" s="7">
        <f>IF($A289="","",TimeZone)</f>
      </c>
      <c r="V289" s="7">
        <f>IF($A289="","",$A289&amp;"-"&amp;IF($D289="","",YEAR($D289)&amp;RIGHT("0"&amp;MONTH($D289),2)&amp;RIGHT("0"&amp;DAY($D289),2)&amp;"-"&amp;RIGHT("0"&amp;HOUR($D289),2)&amp;RIGHT("0"&amp;MINUTE($D289),2)&amp;RIGHT("0"&amp;SECOND($D289),2))&amp;"-"&amp;$B289)</f>
      </c>
    </row>
    <row r="290">
      <c r="D290" s="3"/>
      <c r="E290" s="4"/>
      <c r="F290" s="3"/>
      <c r="G290" s="4"/>
      <c r="H290" s="4"/>
      <c r="I290" s="4"/>
      <c r="J290" s="4"/>
      <c r="M290" s="5">
        <f>IF(OR($A290="",$E290="",$G290="",$C290=""),"",ROUND(($G290-$E290)*$C290*IF($B290="Short",-1,1),2))</f>
      </c>
      <c r="N290" s="5">
        <f>IF($M290="","",ROUND($M290-IF($H290="",0,$H290),2))</f>
      </c>
      <c r="O290" s="6">
        <f>IF(OR($N290="",$I290=""),"",IF($E290=$I290,"",ROUND($N290/(ABS($E290-$I290)*$C290),2)))</f>
      </c>
      <c r="P290" s="7">
        <f>IF($N290="","",IF($N290&gt;0,"Win",IF($N290&lt;0,"Loss","Breakeven")))</f>
      </c>
      <c r="Q290" s="7">
        <f>IF($A290="","",IF($D290="","",CHOOSE(WEEKDAY($D290),"Sun","Mon","Tue","Wed","Thu","Fri","Sat")))</f>
      </c>
      <c r="R290" s="5">
        <f>IF($N290="","",SUMIFS($N$2:$N$501,$F$2:$F$501,"&lt;="&amp;$F290))</f>
      </c>
      <c r="S290" s="5">
        <f>IF($R290="","",MAX(0,_xlfn.MAXIFS($R$2:$R$501,$F$2:$F$501,"&lt;="&amp;$F290))-$R290)</f>
      </c>
      <c r="T290" s="7">
        <f>IF($A290="","",IF(OR($F290="",$G290=""),"Open","Closed"))</f>
      </c>
      <c r="U290" s="7">
        <f>IF($A290="","",TimeZone)</f>
      </c>
      <c r="V290" s="7">
        <f>IF($A290="","",$A290&amp;"-"&amp;IF($D290="","",YEAR($D290)&amp;RIGHT("0"&amp;MONTH($D290),2)&amp;RIGHT("0"&amp;DAY($D290),2)&amp;"-"&amp;RIGHT("0"&amp;HOUR($D290),2)&amp;RIGHT("0"&amp;MINUTE($D290),2)&amp;RIGHT("0"&amp;SECOND($D290),2))&amp;"-"&amp;$B290)</f>
      </c>
    </row>
    <row r="291">
      <c r="D291" s="3"/>
      <c r="E291" s="4"/>
      <c r="F291" s="3"/>
      <c r="G291" s="4"/>
      <c r="H291" s="4"/>
      <c r="I291" s="4"/>
      <c r="J291" s="4"/>
      <c r="M291" s="5">
        <f>IF(OR($A291="",$E291="",$G291="",$C291=""),"",ROUND(($G291-$E291)*$C291*IF($B291="Short",-1,1),2))</f>
      </c>
      <c r="N291" s="5">
        <f>IF($M291="","",ROUND($M291-IF($H291="",0,$H291),2))</f>
      </c>
      <c r="O291" s="6">
        <f>IF(OR($N291="",$I291=""),"",IF($E291=$I291,"",ROUND($N291/(ABS($E291-$I291)*$C291),2)))</f>
      </c>
      <c r="P291" s="7">
        <f>IF($N291="","",IF($N291&gt;0,"Win",IF($N291&lt;0,"Loss","Breakeven")))</f>
      </c>
      <c r="Q291" s="7">
        <f>IF($A291="","",IF($D291="","",CHOOSE(WEEKDAY($D291),"Sun","Mon","Tue","Wed","Thu","Fri","Sat")))</f>
      </c>
      <c r="R291" s="5">
        <f>IF($N291="","",SUMIFS($N$2:$N$501,$F$2:$F$501,"&lt;="&amp;$F291))</f>
      </c>
      <c r="S291" s="5">
        <f>IF($R291="","",MAX(0,_xlfn.MAXIFS($R$2:$R$501,$F$2:$F$501,"&lt;="&amp;$F291))-$R291)</f>
      </c>
      <c r="T291" s="7">
        <f>IF($A291="","",IF(OR($F291="",$G291=""),"Open","Closed"))</f>
      </c>
      <c r="U291" s="7">
        <f>IF($A291="","",TimeZone)</f>
      </c>
      <c r="V291" s="7">
        <f>IF($A291="","",$A291&amp;"-"&amp;IF($D291="","",YEAR($D291)&amp;RIGHT("0"&amp;MONTH($D291),2)&amp;RIGHT("0"&amp;DAY($D291),2)&amp;"-"&amp;RIGHT("0"&amp;HOUR($D291),2)&amp;RIGHT("0"&amp;MINUTE($D291),2)&amp;RIGHT("0"&amp;SECOND($D291),2))&amp;"-"&amp;$B291)</f>
      </c>
    </row>
    <row r="292">
      <c r="D292" s="3"/>
      <c r="E292" s="4"/>
      <c r="F292" s="3"/>
      <c r="G292" s="4"/>
      <c r="H292" s="4"/>
      <c r="I292" s="4"/>
      <c r="J292" s="4"/>
      <c r="M292" s="5">
        <f>IF(OR($A292="",$E292="",$G292="",$C292=""),"",ROUND(($G292-$E292)*$C292*IF($B292="Short",-1,1),2))</f>
      </c>
      <c r="N292" s="5">
        <f>IF($M292="","",ROUND($M292-IF($H292="",0,$H292),2))</f>
      </c>
      <c r="O292" s="6">
        <f>IF(OR($N292="",$I292=""),"",IF($E292=$I292,"",ROUND($N292/(ABS($E292-$I292)*$C292),2)))</f>
      </c>
      <c r="P292" s="7">
        <f>IF($N292="","",IF($N292&gt;0,"Win",IF($N292&lt;0,"Loss","Breakeven")))</f>
      </c>
      <c r="Q292" s="7">
        <f>IF($A292="","",IF($D292="","",CHOOSE(WEEKDAY($D292),"Sun","Mon","Tue","Wed","Thu","Fri","Sat")))</f>
      </c>
      <c r="R292" s="5">
        <f>IF($N292="","",SUMIFS($N$2:$N$501,$F$2:$F$501,"&lt;="&amp;$F292))</f>
      </c>
      <c r="S292" s="5">
        <f>IF($R292="","",MAX(0,_xlfn.MAXIFS($R$2:$R$501,$F$2:$F$501,"&lt;="&amp;$F292))-$R292)</f>
      </c>
      <c r="T292" s="7">
        <f>IF($A292="","",IF(OR($F292="",$G292=""),"Open","Closed"))</f>
      </c>
      <c r="U292" s="7">
        <f>IF($A292="","",TimeZone)</f>
      </c>
      <c r="V292" s="7">
        <f>IF($A292="","",$A292&amp;"-"&amp;IF($D292="","",YEAR($D292)&amp;RIGHT("0"&amp;MONTH($D292),2)&amp;RIGHT("0"&amp;DAY($D292),2)&amp;"-"&amp;RIGHT("0"&amp;HOUR($D292),2)&amp;RIGHT("0"&amp;MINUTE($D292),2)&amp;RIGHT("0"&amp;SECOND($D292),2))&amp;"-"&amp;$B292)</f>
      </c>
    </row>
    <row r="293">
      <c r="D293" s="3"/>
      <c r="E293" s="4"/>
      <c r="F293" s="3"/>
      <c r="G293" s="4"/>
      <c r="H293" s="4"/>
      <c r="I293" s="4"/>
      <c r="J293" s="4"/>
      <c r="M293" s="5">
        <f>IF(OR($A293="",$E293="",$G293="",$C293=""),"",ROUND(($G293-$E293)*$C293*IF($B293="Short",-1,1),2))</f>
      </c>
      <c r="N293" s="5">
        <f>IF($M293="","",ROUND($M293-IF($H293="",0,$H293),2))</f>
      </c>
      <c r="O293" s="6">
        <f>IF(OR($N293="",$I293=""),"",IF($E293=$I293,"",ROUND($N293/(ABS($E293-$I293)*$C293),2)))</f>
      </c>
      <c r="P293" s="7">
        <f>IF($N293="","",IF($N293&gt;0,"Win",IF($N293&lt;0,"Loss","Breakeven")))</f>
      </c>
      <c r="Q293" s="7">
        <f>IF($A293="","",IF($D293="","",CHOOSE(WEEKDAY($D293),"Sun","Mon","Tue","Wed","Thu","Fri","Sat")))</f>
      </c>
      <c r="R293" s="5">
        <f>IF($N293="","",SUMIFS($N$2:$N$501,$F$2:$F$501,"&lt;="&amp;$F293))</f>
      </c>
      <c r="S293" s="5">
        <f>IF($R293="","",MAX(0,_xlfn.MAXIFS($R$2:$R$501,$F$2:$F$501,"&lt;="&amp;$F293))-$R293)</f>
      </c>
      <c r="T293" s="7">
        <f>IF($A293="","",IF(OR($F293="",$G293=""),"Open","Closed"))</f>
      </c>
      <c r="U293" s="7">
        <f>IF($A293="","",TimeZone)</f>
      </c>
      <c r="V293" s="7">
        <f>IF($A293="","",$A293&amp;"-"&amp;IF($D293="","",YEAR($D293)&amp;RIGHT("0"&amp;MONTH($D293),2)&amp;RIGHT("0"&amp;DAY($D293),2)&amp;"-"&amp;RIGHT("0"&amp;HOUR($D293),2)&amp;RIGHT("0"&amp;MINUTE($D293),2)&amp;RIGHT("0"&amp;SECOND($D293),2))&amp;"-"&amp;$B293)</f>
      </c>
    </row>
    <row r="294">
      <c r="D294" s="3"/>
      <c r="E294" s="4"/>
      <c r="F294" s="3"/>
      <c r="G294" s="4"/>
      <c r="H294" s="4"/>
      <c r="I294" s="4"/>
      <c r="J294" s="4"/>
      <c r="M294" s="5">
        <f>IF(OR($A294="",$E294="",$G294="",$C294=""),"",ROUND(($G294-$E294)*$C294*IF($B294="Short",-1,1),2))</f>
      </c>
      <c r="N294" s="5">
        <f>IF($M294="","",ROUND($M294-IF($H294="",0,$H294),2))</f>
      </c>
      <c r="O294" s="6">
        <f>IF(OR($N294="",$I294=""),"",IF($E294=$I294,"",ROUND($N294/(ABS($E294-$I294)*$C294),2)))</f>
      </c>
      <c r="P294" s="7">
        <f>IF($N294="","",IF($N294&gt;0,"Win",IF($N294&lt;0,"Loss","Breakeven")))</f>
      </c>
      <c r="Q294" s="7">
        <f>IF($A294="","",IF($D294="","",CHOOSE(WEEKDAY($D294),"Sun","Mon","Tue","Wed","Thu","Fri","Sat")))</f>
      </c>
      <c r="R294" s="5">
        <f>IF($N294="","",SUMIFS($N$2:$N$501,$F$2:$F$501,"&lt;="&amp;$F294))</f>
      </c>
      <c r="S294" s="5">
        <f>IF($R294="","",MAX(0,_xlfn.MAXIFS($R$2:$R$501,$F$2:$F$501,"&lt;="&amp;$F294))-$R294)</f>
      </c>
      <c r="T294" s="7">
        <f>IF($A294="","",IF(OR($F294="",$G294=""),"Open","Closed"))</f>
      </c>
      <c r="U294" s="7">
        <f>IF($A294="","",TimeZone)</f>
      </c>
      <c r="V294" s="7">
        <f>IF($A294="","",$A294&amp;"-"&amp;IF($D294="","",YEAR($D294)&amp;RIGHT("0"&amp;MONTH($D294),2)&amp;RIGHT("0"&amp;DAY($D294),2)&amp;"-"&amp;RIGHT("0"&amp;HOUR($D294),2)&amp;RIGHT("0"&amp;MINUTE($D294),2)&amp;RIGHT("0"&amp;SECOND($D294),2))&amp;"-"&amp;$B294)</f>
      </c>
    </row>
    <row r="295">
      <c r="D295" s="3"/>
      <c r="E295" s="4"/>
      <c r="F295" s="3"/>
      <c r="G295" s="4"/>
      <c r="H295" s="4"/>
      <c r="I295" s="4"/>
      <c r="J295" s="4"/>
      <c r="M295" s="5">
        <f>IF(OR($A295="",$E295="",$G295="",$C295=""),"",ROUND(($G295-$E295)*$C295*IF($B295="Short",-1,1),2))</f>
      </c>
      <c r="N295" s="5">
        <f>IF($M295="","",ROUND($M295-IF($H295="",0,$H295),2))</f>
      </c>
      <c r="O295" s="6">
        <f>IF(OR($N295="",$I295=""),"",IF($E295=$I295,"",ROUND($N295/(ABS($E295-$I295)*$C295),2)))</f>
      </c>
      <c r="P295" s="7">
        <f>IF($N295="","",IF($N295&gt;0,"Win",IF($N295&lt;0,"Loss","Breakeven")))</f>
      </c>
      <c r="Q295" s="7">
        <f>IF($A295="","",IF($D295="","",CHOOSE(WEEKDAY($D295),"Sun","Mon","Tue","Wed","Thu","Fri","Sat")))</f>
      </c>
      <c r="R295" s="5">
        <f>IF($N295="","",SUMIFS($N$2:$N$501,$F$2:$F$501,"&lt;="&amp;$F295))</f>
      </c>
      <c r="S295" s="5">
        <f>IF($R295="","",MAX(0,_xlfn.MAXIFS($R$2:$R$501,$F$2:$F$501,"&lt;="&amp;$F295))-$R295)</f>
      </c>
      <c r="T295" s="7">
        <f>IF($A295="","",IF(OR($F295="",$G295=""),"Open","Closed"))</f>
      </c>
      <c r="U295" s="7">
        <f>IF($A295="","",TimeZone)</f>
      </c>
      <c r="V295" s="7">
        <f>IF($A295="","",$A295&amp;"-"&amp;IF($D295="","",YEAR($D295)&amp;RIGHT("0"&amp;MONTH($D295),2)&amp;RIGHT("0"&amp;DAY($D295),2)&amp;"-"&amp;RIGHT("0"&amp;HOUR($D295),2)&amp;RIGHT("0"&amp;MINUTE($D295),2)&amp;RIGHT("0"&amp;SECOND($D295),2))&amp;"-"&amp;$B295)</f>
      </c>
    </row>
    <row r="296">
      <c r="D296" s="3"/>
      <c r="E296" s="4"/>
      <c r="F296" s="3"/>
      <c r="G296" s="4"/>
      <c r="H296" s="4"/>
      <c r="I296" s="4"/>
      <c r="J296" s="4"/>
      <c r="M296" s="5">
        <f>IF(OR($A296="",$E296="",$G296="",$C296=""),"",ROUND(($G296-$E296)*$C296*IF($B296="Short",-1,1),2))</f>
      </c>
      <c r="N296" s="5">
        <f>IF($M296="","",ROUND($M296-IF($H296="",0,$H296),2))</f>
      </c>
      <c r="O296" s="6">
        <f>IF(OR($N296="",$I296=""),"",IF($E296=$I296,"",ROUND($N296/(ABS($E296-$I296)*$C296),2)))</f>
      </c>
      <c r="P296" s="7">
        <f>IF($N296="","",IF($N296&gt;0,"Win",IF($N296&lt;0,"Loss","Breakeven")))</f>
      </c>
      <c r="Q296" s="7">
        <f>IF($A296="","",IF($D296="","",CHOOSE(WEEKDAY($D296),"Sun","Mon","Tue","Wed","Thu","Fri","Sat")))</f>
      </c>
      <c r="R296" s="5">
        <f>IF($N296="","",SUMIFS($N$2:$N$501,$F$2:$F$501,"&lt;="&amp;$F296))</f>
      </c>
      <c r="S296" s="5">
        <f>IF($R296="","",MAX(0,_xlfn.MAXIFS($R$2:$R$501,$F$2:$F$501,"&lt;="&amp;$F296))-$R296)</f>
      </c>
      <c r="T296" s="7">
        <f>IF($A296="","",IF(OR($F296="",$G296=""),"Open","Closed"))</f>
      </c>
      <c r="U296" s="7">
        <f>IF($A296="","",TimeZone)</f>
      </c>
      <c r="V296" s="7">
        <f>IF($A296="","",$A296&amp;"-"&amp;IF($D296="","",YEAR($D296)&amp;RIGHT("0"&amp;MONTH($D296),2)&amp;RIGHT("0"&amp;DAY($D296),2)&amp;"-"&amp;RIGHT("0"&amp;HOUR($D296),2)&amp;RIGHT("0"&amp;MINUTE($D296),2)&amp;RIGHT("0"&amp;SECOND($D296),2))&amp;"-"&amp;$B296)</f>
      </c>
    </row>
    <row r="297">
      <c r="D297" s="3"/>
      <c r="E297" s="4"/>
      <c r="F297" s="3"/>
      <c r="G297" s="4"/>
      <c r="H297" s="4"/>
      <c r="I297" s="4"/>
      <c r="J297" s="4"/>
      <c r="M297" s="5">
        <f>IF(OR($A297="",$E297="",$G297="",$C297=""),"",ROUND(($G297-$E297)*$C297*IF($B297="Short",-1,1),2))</f>
      </c>
      <c r="N297" s="5">
        <f>IF($M297="","",ROUND($M297-IF($H297="",0,$H297),2))</f>
      </c>
      <c r="O297" s="6">
        <f>IF(OR($N297="",$I297=""),"",IF($E297=$I297,"",ROUND($N297/(ABS($E297-$I297)*$C297),2)))</f>
      </c>
      <c r="P297" s="7">
        <f>IF($N297="","",IF($N297&gt;0,"Win",IF($N297&lt;0,"Loss","Breakeven")))</f>
      </c>
      <c r="Q297" s="7">
        <f>IF($A297="","",IF($D297="","",CHOOSE(WEEKDAY($D297),"Sun","Mon","Tue","Wed","Thu","Fri","Sat")))</f>
      </c>
      <c r="R297" s="5">
        <f>IF($N297="","",SUMIFS($N$2:$N$501,$F$2:$F$501,"&lt;="&amp;$F297))</f>
      </c>
      <c r="S297" s="5">
        <f>IF($R297="","",MAX(0,_xlfn.MAXIFS($R$2:$R$501,$F$2:$F$501,"&lt;="&amp;$F297))-$R297)</f>
      </c>
      <c r="T297" s="7">
        <f>IF($A297="","",IF(OR($F297="",$G297=""),"Open","Closed"))</f>
      </c>
      <c r="U297" s="7">
        <f>IF($A297="","",TimeZone)</f>
      </c>
      <c r="V297" s="7">
        <f>IF($A297="","",$A297&amp;"-"&amp;IF($D297="","",YEAR($D297)&amp;RIGHT("0"&amp;MONTH($D297),2)&amp;RIGHT("0"&amp;DAY($D297),2)&amp;"-"&amp;RIGHT("0"&amp;HOUR($D297),2)&amp;RIGHT("0"&amp;MINUTE($D297),2)&amp;RIGHT("0"&amp;SECOND($D297),2))&amp;"-"&amp;$B297)</f>
      </c>
    </row>
    <row r="298">
      <c r="D298" s="3"/>
      <c r="E298" s="4"/>
      <c r="F298" s="3"/>
      <c r="G298" s="4"/>
      <c r="H298" s="4"/>
      <c r="I298" s="4"/>
      <c r="J298" s="4"/>
      <c r="M298" s="5">
        <f>IF(OR($A298="",$E298="",$G298="",$C298=""),"",ROUND(($G298-$E298)*$C298*IF($B298="Short",-1,1),2))</f>
      </c>
      <c r="N298" s="5">
        <f>IF($M298="","",ROUND($M298-IF($H298="",0,$H298),2))</f>
      </c>
      <c r="O298" s="6">
        <f>IF(OR($N298="",$I298=""),"",IF($E298=$I298,"",ROUND($N298/(ABS($E298-$I298)*$C298),2)))</f>
      </c>
      <c r="P298" s="7">
        <f>IF($N298="","",IF($N298&gt;0,"Win",IF($N298&lt;0,"Loss","Breakeven")))</f>
      </c>
      <c r="Q298" s="7">
        <f>IF($A298="","",IF($D298="","",CHOOSE(WEEKDAY($D298),"Sun","Mon","Tue","Wed","Thu","Fri","Sat")))</f>
      </c>
      <c r="R298" s="5">
        <f>IF($N298="","",SUMIFS($N$2:$N$501,$F$2:$F$501,"&lt;="&amp;$F298))</f>
      </c>
      <c r="S298" s="5">
        <f>IF($R298="","",MAX(0,_xlfn.MAXIFS($R$2:$R$501,$F$2:$F$501,"&lt;="&amp;$F298))-$R298)</f>
      </c>
      <c r="T298" s="7">
        <f>IF($A298="","",IF(OR($F298="",$G298=""),"Open","Closed"))</f>
      </c>
      <c r="U298" s="7">
        <f>IF($A298="","",TimeZone)</f>
      </c>
      <c r="V298" s="7">
        <f>IF($A298="","",$A298&amp;"-"&amp;IF($D298="","",YEAR($D298)&amp;RIGHT("0"&amp;MONTH($D298),2)&amp;RIGHT("0"&amp;DAY($D298),2)&amp;"-"&amp;RIGHT("0"&amp;HOUR($D298),2)&amp;RIGHT("0"&amp;MINUTE($D298),2)&amp;RIGHT("0"&amp;SECOND($D298),2))&amp;"-"&amp;$B298)</f>
      </c>
    </row>
    <row r="299">
      <c r="D299" s="3"/>
      <c r="E299" s="4"/>
      <c r="F299" s="3"/>
      <c r="G299" s="4"/>
      <c r="H299" s="4"/>
      <c r="I299" s="4"/>
      <c r="J299" s="4"/>
      <c r="M299" s="5">
        <f>IF(OR($A299="",$E299="",$G299="",$C299=""),"",ROUND(($G299-$E299)*$C299*IF($B299="Short",-1,1),2))</f>
      </c>
      <c r="N299" s="5">
        <f>IF($M299="","",ROUND($M299-IF($H299="",0,$H299),2))</f>
      </c>
      <c r="O299" s="6">
        <f>IF(OR($N299="",$I299=""),"",IF($E299=$I299,"",ROUND($N299/(ABS($E299-$I299)*$C299),2)))</f>
      </c>
      <c r="P299" s="7">
        <f>IF($N299="","",IF($N299&gt;0,"Win",IF($N299&lt;0,"Loss","Breakeven")))</f>
      </c>
      <c r="Q299" s="7">
        <f>IF($A299="","",IF($D299="","",CHOOSE(WEEKDAY($D299),"Sun","Mon","Tue","Wed","Thu","Fri","Sat")))</f>
      </c>
      <c r="R299" s="5">
        <f>IF($N299="","",SUMIFS($N$2:$N$501,$F$2:$F$501,"&lt;="&amp;$F299))</f>
      </c>
      <c r="S299" s="5">
        <f>IF($R299="","",MAX(0,_xlfn.MAXIFS($R$2:$R$501,$F$2:$F$501,"&lt;="&amp;$F299))-$R299)</f>
      </c>
      <c r="T299" s="7">
        <f>IF($A299="","",IF(OR($F299="",$G299=""),"Open","Closed"))</f>
      </c>
      <c r="U299" s="7">
        <f>IF($A299="","",TimeZone)</f>
      </c>
      <c r="V299" s="7">
        <f>IF($A299="","",$A299&amp;"-"&amp;IF($D299="","",YEAR($D299)&amp;RIGHT("0"&amp;MONTH($D299),2)&amp;RIGHT("0"&amp;DAY($D299),2)&amp;"-"&amp;RIGHT("0"&amp;HOUR($D299),2)&amp;RIGHT("0"&amp;MINUTE($D299),2)&amp;RIGHT("0"&amp;SECOND($D299),2))&amp;"-"&amp;$B299)</f>
      </c>
    </row>
    <row r="300">
      <c r="D300" s="3"/>
      <c r="E300" s="4"/>
      <c r="F300" s="3"/>
      <c r="G300" s="4"/>
      <c r="H300" s="4"/>
      <c r="I300" s="4"/>
      <c r="J300" s="4"/>
      <c r="M300" s="5">
        <f>IF(OR($A300="",$E300="",$G300="",$C300=""),"",ROUND(($G300-$E300)*$C300*IF($B300="Short",-1,1),2))</f>
      </c>
      <c r="N300" s="5">
        <f>IF($M300="","",ROUND($M300-IF($H300="",0,$H300),2))</f>
      </c>
      <c r="O300" s="6">
        <f>IF(OR($N300="",$I300=""),"",IF($E300=$I300,"",ROUND($N300/(ABS($E300-$I300)*$C300),2)))</f>
      </c>
      <c r="P300" s="7">
        <f>IF($N300="","",IF($N300&gt;0,"Win",IF($N300&lt;0,"Loss","Breakeven")))</f>
      </c>
      <c r="Q300" s="7">
        <f>IF($A300="","",IF($D300="","",CHOOSE(WEEKDAY($D300),"Sun","Mon","Tue","Wed","Thu","Fri","Sat")))</f>
      </c>
      <c r="R300" s="5">
        <f>IF($N300="","",SUMIFS($N$2:$N$501,$F$2:$F$501,"&lt;="&amp;$F300))</f>
      </c>
      <c r="S300" s="5">
        <f>IF($R300="","",MAX(0,_xlfn.MAXIFS($R$2:$R$501,$F$2:$F$501,"&lt;="&amp;$F300))-$R300)</f>
      </c>
      <c r="T300" s="7">
        <f>IF($A300="","",IF(OR($F300="",$G300=""),"Open","Closed"))</f>
      </c>
      <c r="U300" s="7">
        <f>IF($A300="","",TimeZone)</f>
      </c>
      <c r="V300" s="7">
        <f>IF($A300="","",$A300&amp;"-"&amp;IF($D300="","",YEAR($D300)&amp;RIGHT("0"&amp;MONTH($D300),2)&amp;RIGHT("0"&amp;DAY($D300),2)&amp;"-"&amp;RIGHT("0"&amp;HOUR($D300),2)&amp;RIGHT("0"&amp;MINUTE($D300),2)&amp;RIGHT("0"&amp;SECOND($D300),2))&amp;"-"&amp;$B300)</f>
      </c>
    </row>
    <row r="301">
      <c r="D301" s="3"/>
      <c r="E301" s="4"/>
      <c r="F301" s="3"/>
      <c r="G301" s="4"/>
      <c r="H301" s="4"/>
      <c r="I301" s="4"/>
      <c r="J301" s="4"/>
      <c r="M301" s="5">
        <f>IF(OR($A301="",$E301="",$G301="",$C301=""),"",ROUND(($G301-$E301)*$C301*IF($B301="Short",-1,1),2))</f>
      </c>
      <c r="N301" s="5">
        <f>IF($M301="","",ROUND($M301-IF($H301="",0,$H301),2))</f>
      </c>
      <c r="O301" s="6">
        <f>IF(OR($N301="",$I301=""),"",IF($E301=$I301,"",ROUND($N301/(ABS($E301-$I301)*$C301),2)))</f>
      </c>
      <c r="P301" s="7">
        <f>IF($N301="","",IF($N301&gt;0,"Win",IF($N301&lt;0,"Loss","Breakeven")))</f>
      </c>
      <c r="Q301" s="7">
        <f>IF($A301="","",IF($D301="","",CHOOSE(WEEKDAY($D301),"Sun","Mon","Tue","Wed","Thu","Fri","Sat")))</f>
      </c>
      <c r="R301" s="5">
        <f>IF($N301="","",SUMIFS($N$2:$N$501,$F$2:$F$501,"&lt;="&amp;$F301))</f>
      </c>
      <c r="S301" s="5">
        <f>IF($R301="","",MAX(0,_xlfn.MAXIFS($R$2:$R$501,$F$2:$F$501,"&lt;="&amp;$F301))-$R301)</f>
      </c>
      <c r="T301" s="7">
        <f>IF($A301="","",IF(OR($F301="",$G301=""),"Open","Closed"))</f>
      </c>
      <c r="U301" s="7">
        <f>IF($A301="","",TimeZone)</f>
      </c>
      <c r="V301" s="7">
        <f>IF($A301="","",$A301&amp;"-"&amp;IF($D301="","",YEAR($D301)&amp;RIGHT("0"&amp;MONTH($D301),2)&amp;RIGHT("0"&amp;DAY($D301),2)&amp;"-"&amp;RIGHT("0"&amp;HOUR($D301),2)&amp;RIGHT("0"&amp;MINUTE($D301),2)&amp;RIGHT("0"&amp;SECOND($D301),2))&amp;"-"&amp;$B301)</f>
      </c>
    </row>
    <row r="302">
      <c r="D302" s="3"/>
      <c r="E302" s="4"/>
      <c r="F302" s="3"/>
      <c r="G302" s="4"/>
      <c r="H302" s="4"/>
      <c r="I302" s="4"/>
      <c r="J302" s="4"/>
      <c r="M302" s="5">
        <f>IF(OR($A302="",$E302="",$G302="",$C302=""),"",ROUND(($G302-$E302)*$C302*IF($B302="Short",-1,1),2))</f>
      </c>
      <c r="N302" s="5">
        <f>IF($M302="","",ROUND($M302-IF($H302="",0,$H302),2))</f>
      </c>
      <c r="O302" s="6">
        <f>IF(OR($N302="",$I302=""),"",IF($E302=$I302,"",ROUND($N302/(ABS($E302-$I302)*$C302),2)))</f>
      </c>
      <c r="P302" s="7">
        <f>IF($N302="","",IF($N302&gt;0,"Win",IF($N302&lt;0,"Loss","Breakeven")))</f>
      </c>
      <c r="Q302" s="7">
        <f>IF($A302="","",IF($D302="","",CHOOSE(WEEKDAY($D302),"Sun","Mon","Tue","Wed","Thu","Fri","Sat")))</f>
      </c>
      <c r="R302" s="5">
        <f>IF($N302="","",SUMIFS($N$2:$N$501,$F$2:$F$501,"&lt;="&amp;$F302))</f>
      </c>
      <c r="S302" s="5">
        <f>IF($R302="","",MAX(0,_xlfn.MAXIFS($R$2:$R$501,$F$2:$F$501,"&lt;="&amp;$F302))-$R302)</f>
      </c>
      <c r="T302" s="7">
        <f>IF($A302="","",IF(OR($F302="",$G302=""),"Open","Closed"))</f>
      </c>
      <c r="U302" s="7">
        <f>IF($A302="","",TimeZone)</f>
      </c>
      <c r="V302" s="7">
        <f>IF($A302="","",$A302&amp;"-"&amp;IF($D302="","",YEAR($D302)&amp;RIGHT("0"&amp;MONTH($D302),2)&amp;RIGHT("0"&amp;DAY($D302),2)&amp;"-"&amp;RIGHT("0"&amp;HOUR($D302),2)&amp;RIGHT("0"&amp;MINUTE($D302),2)&amp;RIGHT("0"&amp;SECOND($D302),2))&amp;"-"&amp;$B302)</f>
      </c>
    </row>
    <row r="303">
      <c r="D303" s="3"/>
      <c r="E303" s="4"/>
      <c r="F303" s="3"/>
      <c r="G303" s="4"/>
      <c r="H303" s="4"/>
      <c r="I303" s="4"/>
      <c r="J303" s="4"/>
      <c r="M303" s="5">
        <f>IF(OR($A303="",$E303="",$G303="",$C303=""),"",ROUND(($G303-$E303)*$C303*IF($B303="Short",-1,1),2))</f>
      </c>
      <c r="N303" s="5">
        <f>IF($M303="","",ROUND($M303-IF($H303="",0,$H303),2))</f>
      </c>
      <c r="O303" s="6">
        <f>IF(OR($N303="",$I303=""),"",IF($E303=$I303,"",ROUND($N303/(ABS($E303-$I303)*$C303),2)))</f>
      </c>
      <c r="P303" s="7">
        <f>IF($N303="","",IF($N303&gt;0,"Win",IF($N303&lt;0,"Loss","Breakeven")))</f>
      </c>
      <c r="Q303" s="7">
        <f>IF($A303="","",IF($D303="","",CHOOSE(WEEKDAY($D303),"Sun","Mon","Tue","Wed","Thu","Fri","Sat")))</f>
      </c>
      <c r="R303" s="5">
        <f>IF($N303="","",SUMIFS($N$2:$N$501,$F$2:$F$501,"&lt;="&amp;$F303))</f>
      </c>
      <c r="S303" s="5">
        <f>IF($R303="","",MAX(0,_xlfn.MAXIFS($R$2:$R$501,$F$2:$F$501,"&lt;="&amp;$F303))-$R303)</f>
      </c>
      <c r="T303" s="7">
        <f>IF($A303="","",IF(OR($F303="",$G303=""),"Open","Closed"))</f>
      </c>
      <c r="U303" s="7">
        <f>IF($A303="","",TimeZone)</f>
      </c>
      <c r="V303" s="7">
        <f>IF($A303="","",$A303&amp;"-"&amp;IF($D303="","",YEAR($D303)&amp;RIGHT("0"&amp;MONTH($D303),2)&amp;RIGHT("0"&amp;DAY($D303),2)&amp;"-"&amp;RIGHT("0"&amp;HOUR($D303),2)&amp;RIGHT("0"&amp;MINUTE($D303),2)&amp;RIGHT("0"&amp;SECOND($D303),2))&amp;"-"&amp;$B303)</f>
      </c>
    </row>
    <row r="304">
      <c r="D304" s="3"/>
      <c r="E304" s="4"/>
      <c r="F304" s="3"/>
      <c r="G304" s="4"/>
      <c r="H304" s="4"/>
      <c r="I304" s="4"/>
      <c r="J304" s="4"/>
      <c r="M304" s="5">
        <f>IF(OR($A304="",$E304="",$G304="",$C304=""),"",ROUND(($G304-$E304)*$C304*IF($B304="Short",-1,1),2))</f>
      </c>
      <c r="N304" s="5">
        <f>IF($M304="","",ROUND($M304-IF($H304="",0,$H304),2))</f>
      </c>
      <c r="O304" s="6">
        <f>IF(OR($N304="",$I304=""),"",IF($E304=$I304,"",ROUND($N304/(ABS($E304-$I304)*$C304),2)))</f>
      </c>
      <c r="P304" s="7">
        <f>IF($N304="","",IF($N304&gt;0,"Win",IF($N304&lt;0,"Loss","Breakeven")))</f>
      </c>
      <c r="Q304" s="7">
        <f>IF($A304="","",IF($D304="","",CHOOSE(WEEKDAY($D304),"Sun","Mon","Tue","Wed","Thu","Fri","Sat")))</f>
      </c>
      <c r="R304" s="5">
        <f>IF($N304="","",SUMIFS($N$2:$N$501,$F$2:$F$501,"&lt;="&amp;$F304))</f>
      </c>
      <c r="S304" s="5">
        <f>IF($R304="","",MAX(0,_xlfn.MAXIFS($R$2:$R$501,$F$2:$F$501,"&lt;="&amp;$F304))-$R304)</f>
      </c>
      <c r="T304" s="7">
        <f>IF($A304="","",IF(OR($F304="",$G304=""),"Open","Closed"))</f>
      </c>
      <c r="U304" s="7">
        <f>IF($A304="","",TimeZone)</f>
      </c>
      <c r="V304" s="7">
        <f>IF($A304="","",$A304&amp;"-"&amp;IF($D304="","",YEAR($D304)&amp;RIGHT("0"&amp;MONTH($D304),2)&amp;RIGHT("0"&amp;DAY($D304),2)&amp;"-"&amp;RIGHT("0"&amp;HOUR($D304),2)&amp;RIGHT("0"&amp;MINUTE($D304),2)&amp;RIGHT("0"&amp;SECOND($D304),2))&amp;"-"&amp;$B304)</f>
      </c>
    </row>
    <row r="305">
      <c r="D305" s="3"/>
      <c r="E305" s="4"/>
      <c r="F305" s="3"/>
      <c r="G305" s="4"/>
      <c r="H305" s="4"/>
      <c r="I305" s="4"/>
      <c r="J305" s="4"/>
      <c r="M305" s="5">
        <f>IF(OR($A305="",$E305="",$G305="",$C305=""),"",ROUND(($G305-$E305)*$C305*IF($B305="Short",-1,1),2))</f>
      </c>
      <c r="N305" s="5">
        <f>IF($M305="","",ROUND($M305-IF($H305="",0,$H305),2))</f>
      </c>
      <c r="O305" s="6">
        <f>IF(OR($N305="",$I305=""),"",IF($E305=$I305,"",ROUND($N305/(ABS($E305-$I305)*$C305),2)))</f>
      </c>
      <c r="P305" s="7">
        <f>IF($N305="","",IF($N305&gt;0,"Win",IF($N305&lt;0,"Loss","Breakeven")))</f>
      </c>
      <c r="Q305" s="7">
        <f>IF($A305="","",IF($D305="","",CHOOSE(WEEKDAY($D305),"Sun","Mon","Tue","Wed","Thu","Fri","Sat")))</f>
      </c>
      <c r="R305" s="5">
        <f>IF($N305="","",SUMIFS($N$2:$N$501,$F$2:$F$501,"&lt;="&amp;$F305))</f>
      </c>
      <c r="S305" s="5">
        <f>IF($R305="","",MAX(0,_xlfn.MAXIFS($R$2:$R$501,$F$2:$F$501,"&lt;="&amp;$F305))-$R305)</f>
      </c>
      <c r="T305" s="7">
        <f>IF($A305="","",IF(OR($F305="",$G305=""),"Open","Closed"))</f>
      </c>
      <c r="U305" s="7">
        <f>IF($A305="","",TimeZone)</f>
      </c>
      <c r="V305" s="7">
        <f>IF($A305="","",$A305&amp;"-"&amp;IF($D305="","",YEAR($D305)&amp;RIGHT("0"&amp;MONTH($D305),2)&amp;RIGHT("0"&amp;DAY($D305),2)&amp;"-"&amp;RIGHT("0"&amp;HOUR($D305),2)&amp;RIGHT("0"&amp;MINUTE($D305),2)&amp;RIGHT("0"&amp;SECOND($D305),2))&amp;"-"&amp;$B305)</f>
      </c>
    </row>
    <row r="306">
      <c r="D306" s="3"/>
      <c r="E306" s="4"/>
      <c r="F306" s="3"/>
      <c r="G306" s="4"/>
      <c r="H306" s="4"/>
      <c r="I306" s="4"/>
      <c r="J306" s="4"/>
      <c r="M306" s="5">
        <f>IF(OR($A306="",$E306="",$G306="",$C306=""),"",ROUND(($G306-$E306)*$C306*IF($B306="Short",-1,1),2))</f>
      </c>
      <c r="N306" s="5">
        <f>IF($M306="","",ROUND($M306-IF($H306="",0,$H306),2))</f>
      </c>
      <c r="O306" s="6">
        <f>IF(OR($N306="",$I306=""),"",IF($E306=$I306,"",ROUND($N306/(ABS($E306-$I306)*$C306),2)))</f>
      </c>
      <c r="P306" s="7">
        <f>IF($N306="","",IF($N306&gt;0,"Win",IF($N306&lt;0,"Loss","Breakeven")))</f>
      </c>
      <c r="Q306" s="7">
        <f>IF($A306="","",IF($D306="","",CHOOSE(WEEKDAY($D306),"Sun","Mon","Tue","Wed","Thu","Fri","Sat")))</f>
      </c>
      <c r="R306" s="5">
        <f>IF($N306="","",SUMIFS($N$2:$N$501,$F$2:$F$501,"&lt;="&amp;$F306))</f>
      </c>
      <c r="S306" s="5">
        <f>IF($R306="","",MAX(0,_xlfn.MAXIFS($R$2:$R$501,$F$2:$F$501,"&lt;="&amp;$F306))-$R306)</f>
      </c>
      <c r="T306" s="7">
        <f>IF($A306="","",IF(OR($F306="",$G306=""),"Open","Closed"))</f>
      </c>
      <c r="U306" s="7">
        <f>IF($A306="","",TimeZone)</f>
      </c>
      <c r="V306" s="7">
        <f>IF($A306="","",$A306&amp;"-"&amp;IF($D306="","",YEAR($D306)&amp;RIGHT("0"&amp;MONTH($D306),2)&amp;RIGHT("0"&amp;DAY($D306),2)&amp;"-"&amp;RIGHT("0"&amp;HOUR($D306),2)&amp;RIGHT("0"&amp;MINUTE($D306),2)&amp;RIGHT("0"&amp;SECOND($D306),2))&amp;"-"&amp;$B306)</f>
      </c>
    </row>
    <row r="307">
      <c r="D307" s="3"/>
      <c r="E307" s="4"/>
      <c r="F307" s="3"/>
      <c r="G307" s="4"/>
      <c r="H307" s="4"/>
      <c r="I307" s="4"/>
      <c r="J307" s="4"/>
      <c r="M307" s="5">
        <f>IF(OR($A307="",$E307="",$G307="",$C307=""),"",ROUND(($G307-$E307)*$C307*IF($B307="Short",-1,1),2))</f>
      </c>
      <c r="N307" s="5">
        <f>IF($M307="","",ROUND($M307-IF($H307="",0,$H307),2))</f>
      </c>
      <c r="O307" s="6">
        <f>IF(OR($N307="",$I307=""),"",IF($E307=$I307,"",ROUND($N307/(ABS($E307-$I307)*$C307),2)))</f>
      </c>
      <c r="P307" s="7">
        <f>IF($N307="","",IF($N307&gt;0,"Win",IF($N307&lt;0,"Loss","Breakeven")))</f>
      </c>
      <c r="Q307" s="7">
        <f>IF($A307="","",IF($D307="","",CHOOSE(WEEKDAY($D307),"Sun","Mon","Tue","Wed","Thu","Fri","Sat")))</f>
      </c>
      <c r="R307" s="5">
        <f>IF($N307="","",SUMIFS($N$2:$N$501,$F$2:$F$501,"&lt;="&amp;$F307))</f>
      </c>
      <c r="S307" s="5">
        <f>IF($R307="","",MAX(0,_xlfn.MAXIFS($R$2:$R$501,$F$2:$F$501,"&lt;="&amp;$F307))-$R307)</f>
      </c>
      <c r="T307" s="7">
        <f>IF($A307="","",IF(OR($F307="",$G307=""),"Open","Closed"))</f>
      </c>
      <c r="U307" s="7">
        <f>IF($A307="","",TimeZone)</f>
      </c>
      <c r="V307" s="7">
        <f>IF($A307="","",$A307&amp;"-"&amp;IF($D307="","",YEAR($D307)&amp;RIGHT("0"&amp;MONTH($D307),2)&amp;RIGHT("0"&amp;DAY($D307),2)&amp;"-"&amp;RIGHT("0"&amp;HOUR($D307),2)&amp;RIGHT("0"&amp;MINUTE($D307),2)&amp;RIGHT("0"&amp;SECOND($D307),2))&amp;"-"&amp;$B307)</f>
      </c>
    </row>
    <row r="308">
      <c r="D308" s="3"/>
      <c r="E308" s="4"/>
      <c r="F308" s="3"/>
      <c r="G308" s="4"/>
      <c r="H308" s="4"/>
      <c r="I308" s="4"/>
      <c r="J308" s="4"/>
      <c r="M308" s="5">
        <f>IF(OR($A308="",$E308="",$G308="",$C308=""),"",ROUND(($G308-$E308)*$C308*IF($B308="Short",-1,1),2))</f>
      </c>
      <c r="N308" s="5">
        <f>IF($M308="","",ROUND($M308-IF($H308="",0,$H308),2))</f>
      </c>
      <c r="O308" s="6">
        <f>IF(OR($N308="",$I308=""),"",IF($E308=$I308,"",ROUND($N308/(ABS($E308-$I308)*$C308),2)))</f>
      </c>
      <c r="P308" s="7">
        <f>IF($N308="","",IF($N308&gt;0,"Win",IF($N308&lt;0,"Loss","Breakeven")))</f>
      </c>
      <c r="Q308" s="7">
        <f>IF($A308="","",IF($D308="","",CHOOSE(WEEKDAY($D308),"Sun","Mon","Tue","Wed","Thu","Fri","Sat")))</f>
      </c>
      <c r="R308" s="5">
        <f>IF($N308="","",SUMIFS($N$2:$N$501,$F$2:$F$501,"&lt;="&amp;$F308))</f>
      </c>
      <c r="S308" s="5">
        <f>IF($R308="","",MAX(0,_xlfn.MAXIFS($R$2:$R$501,$F$2:$F$501,"&lt;="&amp;$F308))-$R308)</f>
      </c>
      <c r="T308" s="7">
        <f>IF($A308="","",IF(OR($F308="",$G308=""),"Open","Closed"))</f>
      </c>
      <c r="U308" s="7">
        <f>IF($A308="","",TimeZone)</f>
      </c>
      <c r="V308" s="7">
        <f>IF($A308="","",$A308&amp;"-"&amp;IF($D308="","",YEAR($D308)&amp;RIGHT("0"&amp;MONTH($D308),2)&amp;RIGHT("0"&amp;DAY($D308),2)&amp;"-"&amp;RIGHT("0"&amp;HOUR($D308),2)&amp;RIGHT("0"&amp;MINUTE($D308),2)&amp;RIGHT("0"&amp;SECOND($D308),2))&amp;"-"&amp;$B308)</f>
      </c>
    </row>
    <row r="309">
      <c r="D309" s="3"/>
      <c r="E309" s="4"/>
      <c r="F309" s="3"/>
      <c r="G309" s="4"/>
      <c r="H309" s="4"/>
      <c r="I309" s="4"/>
      <c r="J309" s="4"/>
      <c r="M309" s="5">
        <f>IF(OR($A309="",$E309="",$G309="",$C309=""),"",ROUND(($G309-$E309)*$C309*IF($B309="Short",-1,1),2))</f>
      </c>
      <c r="N309" s="5">
        <f>IF($M309="","",ROUND($M309-IF($H309="",0,$H309),2))</f>
      </c>
      <c r="O309" s="6">
        <f>IF(OR($N309="",$I309=""),"",IF($E309=$I309,"",ROUND($N309/(ABS($E309-$I309)*$C309),2)))</f>
      </c>
      <c r="P309" s="7">
        <f>IF($N309="","",IF($N309&gt;0,"Win",IF($N309&lt;0,"Loss","Breakeven")))</f>
      </c>
      <c r="Q309" s="7">
        <f>IF($A309="","",IF($D309="","",CHOOSE(WEEKDAY($D309),"Sun","Mon","Tue","Wed","Thu","Fri","Sat")))</f>
      </c>
      <c r="R309" s="5">
        <f>IF($N309="","",SUMIFS($N$2:$N$501,$F$2:$F$501,"&lt;="&amp;$F309))</f>
      </c>
      <c r="S309" s="5">
        <f>IF($R309="","",MAX(0,_xlfn.MAXIFS($R$2:$R$501,$F$2:$F$501,"&lt;="&amp;$F309))-$R309)</f>
      </c>
      <c r="T309" s="7">
        <f>IF($A309="","",IF(OR($F309="",$G309=""),"Open","Closed"))</f>
      </c>
      <c r="U309" s="7">
        <f>IF($A309="","",TimeZone)</f>
      </c>
      <c r="V309" s="7">
        <f>IF($A309="","",$A309&amp;"-"&amp;IF($D309="","",YEAR($D309)&amp;RIGHT("0"&amp;MONTH($D309),2)&amp;RIGHT("0"&amp;DAY($D309),2)&amp;"-"&amp;RIGHT("0"&amp;HOUR($D309),2)&amp;RIGHT("0"&amp;MINUTE($D309),2)&amp;RIGHT("0"&amp;SECOND($D309),2))&amp;"-"&amp;$B309)</f>
      </c>
    </row>
    <row r="310">
      <c r="D310" s="3"/>
      <c r="E310" s="4"/>
      <c r="F310" s="3"/>
      <c r="G310" s="4"/>
      <c r="H310" s="4"/>
      <c r="I310" s="4"/>
      <c r="J310" s="4"/>
      <c r="M310" s="5">
        <f>IF(OR($A310="",$E310="",$G310="",$C310=""),"",ROUND(($G310-$E310)*$C310*IF($B310="Short",-1,1),2))</f>
      </c>
      <c r="N310" s="5">
        <f>IF($M310="","",ROUND($M310-IF($H310="",0,$H310),2))</f>
      </c>
      <c r="O310" s="6">
        <f>IF(OR($N310="",$I310=""),"",IF($E310=$I310,"",ROUND($N310/(ABS($E310-$I310)*$C310),2)))</f>
      </c>
      <c r="P310" s="7">
        <f>IF($N310="","",IF($N310&gt;0,"Win",IF($N310&lt;0,"Loss","Breakeven")))</f>
      </c>
      <c r="Q310" s="7">
        <f>IF($A310="","",IF($D310="","",CHOOSE(WEEKDAY($D310),"Sun","Mon","Tue","Wed","Thu","Fri","Sat")))</f>
      </c>
      <c r="R310" s="5">
        <f>IF($N310="","",SUMIFS($N$2:$N$501,$F$2:$F$501,"&lt;="&amp;$F310))</f>
      </c>
      <c r="S310" s="5">
        <f>IF($R310="","",MAX(0,_xlfn.MAXIFS($R$2:$R$501,$F$2:$F$501,"&lt;="&amp;$F310))-$R310)</f>
      </c>
      <c r="T310" s="7">
        <f>IF($A310="","",IF(OR($F310="",$G310=""),"Open","Closed"))</f>
      </c>
      <c r="U310" s="7">
        <f>IF($A310="","",TimeZone)</f>
      </c>
      <c r="V310" s="7">
        <f>IF($A310="","",$A310&amp;"-"&amp;IF($D310="","",YEAR($D310)&amp;RIGHT("0"&amp;MONTH($D310),2)&amp;RIGHT("0"&amp;DAY($D310),2)&amp;"-"&amp;RIGHT("0"&amp;HOUR($D310),2)&amp;RIGHT("0"&amp;MINUTE($D310),2)&amp;RIGHT("0"&amp;SECOND($D310),2))&amp;"-"&amp;$B310)</f>
      </c>
    </row>
    <row r="311">
      <c r="D311" s="3"/>
      <c r="E311" s="4"/>
      <c r="F311" s="3"/>
      <c r="G311" s="4"/>
      <c r="H311" s="4"/>
      <c r="I311" s="4"/>
      <c r="J311" s="4"/>
      <c r="M311" s="5">
        <f>IF(OR($A311="",$E311="",$G311="",$C311=""),"",ROUND(($G311-$E311)*$C311*IF($B311="Short",-1,1),2))</f>
      </c>
      <c r="N311" s="5">
        <f>IF($M311="","",ROUND($M311-IF($H311="",0,$H311),2))</f>
      </c>
      <c r="O311" s="6">
        <f>IF(OR($N311="",$I311=""),"",IF($E311=$I311,"",ROUND($N311/(ABS($E311-$I311)*$C311),2)))</f>
      </c>
      <c r="P311" s="7">
        <f>IF($N311="","",IF($N311&gt;0,"Win",IF($N311&lt;0,"Loss","Breakeven")))</f>
      </c>
      <c r="Q311" s="7">
        <f>IF($A311="","",IF($D311="","",CHOOSE(WEEKDAY($D311),"Sun","Mon","Tue","Wed","Thu","Fri","Sat")))</f>
      </c>
      <c r="R311" s="5">
        <f>IF($N311="","",SUMIFS($N$2:$N$501,$F$2:$F$501,"&lt;="&amp;$F311))</f>
      </c>
      <c r="S311" s="5">
        <f>IF($R311="","",MAX(0,_xlfn.MAXIFS($R$2:$R$501,$F$2:$F$501,"&lt;="&amp;$F311))-$R311)</f>
      </c>
      <c r="T311" s="7">
        <f>IF($A311="","",IF(OR($F311="",$G311=""),"Open","Closed"))</f>
      </c>
      <c r="U311" s="7">
        <f>IF($A311="","",TimeZone)</f>
      </c>
      <c r="V311" s="7">
        <f>IF($A311="","",$A311&amp;"-"&amp;IF($D311="","",YEAR($D311)&amp;RIGHT("0"&amp;MONTH($D311),2)&amp;RIGHT("0"&amp;DAY($D311),2)&amp;"-"&amp;RIGHT("0"&amp;HOUR($D311),2)&amp;RIGHT("0"&amp;MINUTE($D311),2)&amp;RIGHT("0"&amp;SECOND($D311),2))&amp;"-"&amp;$B311)</f>
      </c>
    </row>
    <row r="312">
      <c r="D312" s="3"/>
      <c r="E312" s="4"/>
      <c r="F312" s="3"/>
      <c r="G312" s="4"/>
      <c r="H312" s="4"/>
      <c r="I312" s="4"/>
      <c r="J312" s="4"/>
      <c r="M312" s="5">
        <f>IF(OR($A312="",$E312="",$G312="",$C312=""),"",ROUND(($G312-$E312)*$C312*IF($B312="Short",-1,1),2))</f>
      </c>
      <c r="N312" s="5">
        <f>IF($M312="","",ROUND($M312-IF($H312="",0,$H312),2))</f>
      </c>
      <c r="O312" s="6">
        <f>IF(OR($N312="",$I312=""),"",IF($E312=$I312,"",ROUND($N312/(ABS($E312-$I312)*$C312),2)))</f>
      </c>
      <c r="P312" s="7">
        <f>IF($N312="","",IF($N312&gt;0,"Win",IF($N312&lt;0,"Loss","Breakeven")))</f>
      </c>
      <c r="Q312" s="7">
        <f>IF($A312="","",IF($D312="","",CHOOSE(WEEKDAY($D312),"Sun","Mon","Tue","Wed","Thu","Fri","Sat")))</f>
      </c>
      <c r="R312" s="5">
        <f>IF($N312="","",SUMIFS($N$2:$N$501,$F$2:$F$501,"&lt;="&amp;$F312))</f>
      </c>
      <c r="S312" s="5">
        <f>IF($R312="","",MAX(0,_xlfn.MAXIFS($R$2:$R$501,$F$2:$F$501,"&lt;="&amp;$F312))-$R312)</f>
      </c>
      <c r="T312" s="7">
        <f>IF($A312="","",IF(OR($F312="",$G312=""),"Open","Closed"))</f>
      </c>
      <c r="U312" s="7">
        <f>IF($A312="","",TimeZone)</f>
      </c>
      <c r="V312" s="7">
        <f>IF($A312="","",$A312&amp;"-"&amp;IF($D312="","",YEAR($D312)&amp;RIGHT("0"&amp;MONTH($D312),2)&amp;RIGHT("0"&amp;DAY($D312),2)&amp;"-"&amp;RIGHT("0"&amp;HOUR($D312),2)&amp;RIGHT("0"&amp;MINUTE($D312),2)&amp;RIGHT("0"&amp;SECOND($D312),2))&amp;"-"&amp;$B312)</f>
      </c>
    </row>
    <row r="313">
      <c r="D313" s="3"/>
      <c r="E313" s="4"/>
      <c r="F313" s="3"/>
      <c r="G313" s="4"/>
      <c r="H313" s="4"/>
      <c r="I313" s="4"/>
      <c r="J313" s="4"/>
      <c r="M313" s="5">
        <f>IF(OR($A313="",$E313="",$G313="",$C313=""),"",ROUND(($G313-$E313)*$C313*IF($B313="Short",-1,1),2))</f>
      </c>
      <c r="N313" s="5">
        <f>IF($M313="","",ROUND($M313-IF($H313="",0,$H313),2))</f>
      </c>
      <c r="O313" s="6">
        <f>IF(OR($N313="",$I313=""),"",IF($E313=$I313,"",ROUND($N313/(ABS($E313-$I313)*$C313),2)))</f>
      </c>
      <c r="P313" s="7">
        <f>IF($N313="","",IF($N313&gt;0,"Win",IF($N313&lt;0,"Loss","Breakeven")))</f>
      </c>
      <c r="Q313" s="7">
        <f>IF($A313="","",IF($D313="","",CHOOSE(WEEKDAY($D313),"Sun","Mon","Tue","Wed","Thu","Fri","Sat")))</f>
      </c>
      <c r="R313" s="5">
        <f>IF($N313="","",SUMIFS($N$2:$N$501,$F$2:$F$501,"&lt;="&amp;$F313))</f>
      </c>
      <c r="S313" s="5">
        <f>IF($R313="","",MAX(0,_xlfn.MAXIFS($R$2:$R$501,$F$2:$F$501,"&lt;="&amp;$F313))-$R313)</f>
      </c>
      <c r="T313" s="7">
        <f>IF($A313="","",IF(OR($F313="",$G313=""),"Open","Closed"))</f>
      </c>
      <c r="U313" s="7">
        <f>IF($A313="","",TimeZone)</f>
      </c>
      <c r="V313" s="7">
        <f>IF($A313="","",$A313&amp;"-"&amp;IF($D313="","",YEAR($D313)&amp;RIGHT("0"&amp;MONTH($D313),2)&amp;RIGHT("0"&amp;DAY($D313),2)&amp;"-"&amp;RIGHT("0"&amp;HOUR($D313),2)&amp;RIGHT("0"&amp;MINUTE($D313),2)&amp;RIGHT("0"&amp;SECOND($D313),2))&amp;"-"&amp;$B313)</f>
      </c>
    </row>
    <row r="314">
      <c r="D314" s="3"/>
      <c r="E314" s="4"/>
      <c r="F314" s="3"/>
      <c r="G314" s="4"/>
      <c r="H314" s="4"/>
      <c r="I314" s="4"/>
      <c r="J314" s="4"/>
      <c r="M314" s="5">
        <f>IF(OR($A314="",$E314="",$G314="",$C314=""),"",ROUND(($G314-$E314)*$C314*IF($B314="Short",-1,1),2))</f>
      </c>
      <c r="N314" s="5">
        <f>IF($M314="","",ROUND($M314-IF($H314="",0,$H314),2))</f>
      </c>
      <c r="O314" s="6">
        <f>IF(OR($N314="",$I314=""),"",IF($E314=$I314,"",ROUND($N314/(ABS($E314-$I314)*$C314),2)))</f>
      </c>
      <c r="P314" s="7">
        <f>IF($N314="","",IF($N314&gt;0,"Win",IF($N314&lt;0,"Loss","Breakeven")))</f>
      </c>
      <c r="Q314" s="7">
        <f>IF($A314="","",IF($D314="","",CHOOSE(WEEKDAY($D314),"Sun","Mon","Tue","Wed","Thu","Fri","Sat")))</f>
      </c>
      <c r="R314" s="5">
        <f>IF($N314="","",SUMIFS($N$2:$N$501,$F$2:$F$501,"&lt;="&amp;$F314))</f>
      </c>
      <c r="S314" s="5">
        <f>IF($R314="","",MAX(0,_xlfn.MAXIFS($R$2:$R$501,$F$2:$F$501,"&lt;="&amp;$F314))-$R314)</f>
      </c>
      <c r="T314" s="7">
        <f>IF($A314="","",IF(OR($F314="",$G314=""),"Open","Closed"))</f>
      </c>
      <c r="U314" s="7">
        <f>IF($A314="","",TimeZone)</f>
      </c>
      <c r="V314" s="7">
        <f>IF($A314="","",$A314&amp;"-"&amp;IF($D314="","",YEAR($D314)&amp;RIGHT("0"&amp;MONTH($D314),2)&amp;RIGHT("0"&amp;DAY($D314),2)&amp;"-"&amp;RIGHT("0"&amp;HOUR($D314),2)&amp;RIGHT("0"&amp;MINUTE($D314),2)&amp;RIGHT("0"&amp;SECOND($D314),2))&amp;"-"&amp;$B314)</f>
      </c>
    </row>
    <row r="315">
      <c r="D315" s="3"/>
      <c r="E315" s="4"/>
      <c r="F315" s="3"/>
      <c r="G315" s="4"/>
      <c r="H315" s="4"/>
      <c r="I315" s="4"/>
      <c r="J315" s="4"/>
      <c r="M315" s="5">
        <f>IF(OR($A315="",$E315="",$G315="",$C315=""),"",ROUND(($G315-$E315)*$C315*IF($B315="Short",-1,1),2))</f>
      </c>
      <c r="N315" s="5">
        <f>IF($M315="","",ROUND($M315-IF($H315="",0,$H315),2))</f>
      </c>
      <c r="O315" s="6">
        <f>IF(OR($N315="",$I315=""),"",IF($E315=$I315,"",ROUND($N315/(ABS($E315-$I315)*$C315),2)))</f>
      </c>
      <c r="P315" s="7">
        <f>IF($N315="","",IF($N315&gt;0,"Win",IF($N315&lt;0,"Loss","Breakeven")))</f>
      </c>
      <c r="Q315" s="7">
        <f>IF($A315="","",IF($D315="","",CHOOSE(WEEKDAY($D315),"Sun","Mon","Tue","Wed","Thu","Fri","Sat")))</f>
      </c>
      <c r="R315" s="5">
        <f>IF($N315="","",SUMIFS($N$2:$N$501,$F$2:$F$501,"&lt;="&amp;$F315))</f>
      </c>
      <c r="S315" s="5">
        <f>IF($R315="","",MAX(0,_xlfn.MAXIFS($R$2:$R$501,$F$2:$F$501,"&lt;="&amp;$F315))-$R315)</f>
      </c>
      <c r="T315" s="7">
        <f>IF($A315="","",IF(OR($F315="",$G315=""),"Open","Closed"))</f>
      </c>
      <c r="U315" s="7">
        <f>IF($A315="","",TimeZone)</f>
      </c>
      <c r="V315" s="7">
        <f>IF($A315="","",$A315&amp;"-"&amp;IF($D315="","",YEAR($D315)&amp;RIGHT("0"&amp;MONTH($D315),2)&amp;RIGHT("0"&amp;DAY($D315),2)&amp;"-"&amp;RIGHT("0"&amp;HOUR($D315),2)&amp;RIGHT("0"&amp;MINUTE($D315),2)&amp;RIGHT("0"&amp;SECOND($D315),2))&amp;"-"&amp;$B315)</f>
      </c>
    </row>
    <row r="316">
      <c r="D316" s="3"/>
      <c r="E316" s="4"/>
      <c r="F316" s="3"/>
      <c r="G316" s="4"/>
      <c r="H316" s="4"/>
      <c r="I316" s="4"/>
      <c r="J316" s="4"/>
      <c r="M316" s="5">
        <f>IF(OR($A316="",$E316="",$G316="",$C316=""),"",ROUND(($G316-$E316)*$C316*IF($B316="Short",-1,1),2))</f>
      </c>
      <c r="N316" s="5">
        <f>IF($M316="","",ROUND($M316-IF($H316="",0,$H316),2))</f>
      </c>
      <c r="O316" s="6">
        <f>IF(OR($N316="",$I316=""),"",IF($E316=$I316,"",ROUND($N316/(ABS($E316-$I316)*$C316),2)))</f>
      </c>
      <c r="P316" s="7">
        <f>IF($N316="","",IF($N316&gt;0,"Win",IF($N316&lt;0,"Loss","Breakeven")))</f>
      </c>
      <c r="Q316" s="7">
        <f>IF($A316="","",IF($D316="","",CHOOSE(WEEKDAY($D316),"Sun","Mon","Tue","Wed","Thu","Fri","Sat")))</f>
      </c>
      <c r="R316" s="5">
        <f>IF($N316="","",SUMIFS($N$2:$N$501,$F$2:$F$501,"&lt;="&amp;$F316))</f>
      </c>
      <c r="S316" s="5">
        <f>IF($R316="","",MAX(0,_xlfn.MAXIFS($R$2:$R$501,$F$2:$F$501,"&lt;="&amp;$F316))-$R316)</f>
      </c>
      <c r="T316" s="7">
        <f>IF($A316="","",IF(OR($F316="",$G316=""),"Open","Closed"))</f>
      </c>
      <c r="U316" s="7">
        <f>IF($A316="","",TimeZone)</f>
      </c>
      <c r="V316" s="7">
        <f>IF($A316="","",$A316&amp;"-"&amp;IF($D316="","",YEAR($D316)&amp;RIGHT("0"&amp;MONTH($D316),2)&amp;RIGHT("0"&amp;DAY($D316),2)&amp;"-"&amp;RIGHT("0"&amp;HOUR($D316),2)&amp;RIGHT("0"&amp;MINUTE($D316),2)&amp;RIGHT("0"&amp;SECOND($D316),2))&amp;"-"&amp;$B316)</f>
      </c>
    </row>
    <row r="317">
      <c r="D317" s="3"/>
      <c r="E317" s="4"/>
      <c r="F317" s="3"/>
      <c r="G317" s="4"/>
      <c r="H317" s="4"/>
      <c r="I317" s="4"/>
      <c r="J317" s="4"/>
      <c r="M317" s="5">
        <f>IF(OR($A317="",$E317="",$G317="",$C317=""),"",ROUND(($G317-$E317)*$C317*IF($B317="Short",-1,1),2))</f>
      </c>
      <c r="N317" s="5">
        <f>IF($M317="","",ROUND($M317-IF($H317="",0,$H317),2))</f>
      </c>
      <c r="O317" s="6">
        <f>IF(OR($N317="",$I317=""),"",IF($E317=$I317,"",ROUND($N317/(ABS($E317-$I317)*$C317),2)))</f>
      </c>
      <c r="P317" s="7">
        <f>IF($N317="","",IF($N317&gt;0,"Win",IF($N317&lt;0,"Loss","Breakeven")))</f>
      </c>
      <c r="Q317" s="7">
        <f>IF($A317="","",IF($D317="","",CHOOSE(WEEKDAY($D317),"Sun","Mon","Tue","Wed","Thu","Fri","Sat")))</f>
      </c>
      <c r="R317" s="5">
        <f>IF($N317="","",SUMIFS($N$2:$N$501,$F$2:$F$501,"&lt;="&amp;$F317))</f>
      </c>
      <c r="S317" s="5">
        <f>IF($R317="","",MAX(0,_xlfn.MAXIFS($R$2:$R$501,$F$2:$F$501,"&lt;="&amp;$F317))-$R317)</f>
      </c>
      <c r="T317" s="7">
        <f>IF($A317="","",IF(OR($F317="",$G317=""),"Open","Closed"))</f>
      </c>
      <c r="U317" s="7">
        <f>IF($A317="","",TimeZone)</f>
      </c>
      <c r="V317" s="7">
        <f>IF($A317="","",$A317&amp;"-"&amp;IF($D317="","",YEAR($D317)&amp;RIGHT("0"&amp;MONTH($D317),2)&amp;RIGHT("0"&amp;DAY($D317),2)&amp;"-"&amp;RIGHT("0"&amp;HOUR($D317),2)&amp;RIGHT("0"&amp;MINUTE($D317),2)&amp;RIGHT("0"&amp;SECOND($D317),2))&amp;"-"&amp;$B317)</f>
      </c>
    </row>
    <row r="318">
      <c r="D318" s="3"/>
      <c r="E318" s="4"/>
      <c r="F318" s="3"/>
      <c r="G318" s="4"/>
      <c r="H318" s="4"/>
      <c r="I318" s="4"/>
      <c r="J318" s="4"/>
      <c r="M318" s="5">
        <f>IF(OR($A318="",$E318="",$G318="",$C318=""),"",ROUND(($G318-$E318)*$C318*IF($B318="Short",-1,1),2))</f>
      </c>
      <c r="N318" s="5">
        <f>IF($M318="","",ROUND($M318-IF($H318="",0,$H318),2))</f>
      </c>
      <c r="O318" s="6">
        <f>IF(OR($N318="",$I318=""),"",IF($E318=$I318,"",ROUND($N318/(ABS($E318-$I318)*$C318),2)))</f>
      </c>
      <c r="P318" s="7">
        <f>IF($N318="","",IF($N318&gt;0,"Win",IF($N318&lt;0,"Loss","Breakeven")))</f>
      </c>
      <c r="Q318" s="7">
        <f>IF($A318="","",IF($D318="","",CHOOSE(WEEKDAY($D318),"Sun","Mon","Tue","Wed","Thu","Fri","Sat")))</f>
      </c>
      <c r="R318" s="5">
        <f>IF($N318="","",SUMIFS($N$2:$N$501,$F$2:$F$501,"&lt;="&amp;$F318))</f>
      </c>
      <c r="S318" s="5">
        <f>IF($R318="","",MAX(0,_xlfn.MAXIFS($R$2:$R$501,$F$2:$F$501,"&lt;="&amp;$F318))-$R318)</f>
      </c>
      <c r="T318" s="7">
        <f>IF($A318="","",IF(OR($F318="",$G318=""),"Open","Closed"))</f>
      </c>
      <c r="U318" s="7">
        <f>IF($A318="","",TimeZone)</f>
      </c>
      <c r="V318" s="7">
        <f>IF($A318="","",$A318&amp;"-"&amp;IF($D318="","",YEAR($D318)&amp;RIGHT("0"&amp;MONTH($D318),2)&amp;RIGHT("0"&amp;DAY($D318),2)&amp;"-"&amp;RIGHT("0"&amp;HOUR($D318),2)&amp;RIGHT("0"&amp;MINUTE($D318),2)&amp;RIGHT("0"&amp;SECOND($D318),2))&amp;"-"&amp;$B318)</f>
      </c>
    </row>
    <row r="319">
      <c r="D319" s="3"/>
      <c r="E319" s="4"/>
      <c r="F319" s="3"/>
      <c r="G319" s="4"/>
      <c r="H319" s="4"/>
      <c r="I319" s="4"/>
      <c r="J319" s="4"/>
      <c r="M319" s="5">
        <f>IF(OR($A319="",$E319="",$G319="",$C319=""),"",ROUND(($G319-$E319)*$C319*IF($B319="Short",-1,1),2))</f>
      </c>
      <c r="N319" s="5">
        <f>IF($M319="","",ROUND($M319-IF($H319="",0,$H319),2))</f>
      </c>
      <c r="O319" s="6">
        <f>IF(OR($N319="",$I319=""),"",IF($E319=$I319,"",ROUND($N319/(ABS($E319-$I319)*$C319),2)))</f>
      </c>
      <c r="P319" s="7">
        <f>IF($N319="","",IF($N319&gt;0,"Win",IF($N319&lt;0,"Loss","Breakeven")))</f>
      </c>
      <c r="Q319" s="7">
        <f>IF($A319="","",IF($D319="","",CHOOSE(WEEKDAY($D319),"Sun","Mon","Tue","Wed","Thu","Fri","Sat")))</f>
      </c>
      <c r="R319" s="5">
        <f>IF($N319="","",SUMIFS($N$2:$N$501,$F$2:$F$501,"&lt;="&amp;$F319))</f>
      </c>
      <c r="S319" s="5">
        <f>IF($R319="","",MAX(0,_xlfn.MAXIFS($R$2:$R$501,$F$2:$F$501,"&lt;="&amp;$F319))-$R319)</f>
      </c>
      <c r="T319" s="7">
        <f>IF($A319="","",IF(OR($F319="",$G319=""),"Open","Closed"))</f>
      </c>
      <c r="U319" s="7">
        <f>IF($A319="","",TimeZone)</f>
      </c>
      <c r="V319" s="7">
        <f>IF($A319="","",$A319&amp;"-"&amp;IF($D319="","",YEAR($D319)&amp;RIGHT("0"&amp;MONTH($D319),2)&amp;RIGHT("0"&amp;DAY($D319),2)&amp;"-"&amp;RIGHT("0"&amp;HOUR($D319),2)&amp;RIGHT("0"&amp;MINUTE($D319),2)&amp;RIGHT("0"&amp;SECOND($D319),2))&amp;"-"&amp;$B319)</f>
      </c>
    </row>
    <row r="320">
      <c r="D320" s="3"/>
      <c r="E320" s="4"/>
      <c r="F320" s="3"/>
      <c r="G320" s="4"/>
      <c r="H320" s="4"/>
      <c r="I320" s="4"/>
      <c r="J320" s="4"/>
      <c r="M320" s="5">
        <f>IF(OR($A320="",$E320="",$G320="",$C320=""),"",ROUND(($G320-$E320)*$C320*IF($B320="Short",-1,1),2))</f>
      </c>
      <c r="N320" s="5">
        <f>IF($M320="","",ROUND($M320-IF($H320="",0,$H320),2))</f>
      </c>
      <c r="O320" s="6">
        <f>IF(OR($N320="",$I320=""),"",IF($E320=$I320,"",ROUND($N320/(ABS($E320-$I320)*$C320),2)))</f>
      </c>
      <c r="P320" s="7">
        <f>IF($N320="","",IF($N320&gt;0,"Win",IF($N320&lt;0,"Loss","Breakeven")))</f>
      </c>
      <c r="Q320" s="7">
        <f>IF($A320="","",IF($D320="","",CHOOSE(WEEKDAY($D320),"Sun","Mon","Tue","Wed","Thu","Fri","Sat")))</f>
      </c>
      <c r="R320" s="5">
        <f>IF($N320="","",SUMIFS($N$2:$N$501,$F$2:$F$501,"&lt;="&amp;$F320))</f>
      </c>
      <c r="S320" s="5">
        <f>IF($R320="","",MAX(0,_xlfn.MAXIFS($R$2:$R$501,$F$2:$F$501,"&lt;="&amp;$F320))-$R320)</f>
      </c>
      <c r="T320" s="7">
        <f>IF($A320="","",IF(OR($F320="",$G320=""),"Open","Closed"))</f>
      </c>
      <c r="U320" s="7">
        <f>IF($A320="","",TimeZone)</f>
      </c>
      <c r="V320" s="7">
        <f>IF($A320="","",$A320&amp;"-"&amp;IF($D320="","",YEAR($D320)&amp;RIGHT("0"&amp;MONTH($D320),2)&amp;RIGHT("0"&amp;DAY($D320),2)&amp;"-"&amp;RIGHT("0"&amp;HOUR($D320),2)&amp;RIGHT("0"&amp;MINUTE($D320),2)&amp;RIGHT("0"&amp;SECOND($D320),2))&amp;"-"&amp;$B320)</f>
      </c>
    </row>
    <row r="321">
      <c r="D321" s="3"/>
      <c r="E321" s="4"/>
      <c r="F321" s="3"/>
      <c r="G321" s="4"/>
      <c r="H321" s="4"/>
      <c r="I321" s="4"/>
      <c r="J321" s="4"/>
      <c r="M321" s="5">
        <f>IF(OR($A321="",$E321="",$G321="",$C321=""),"",ROUND(($G321-$E321)*$C321*IF($B321="Short",-1,1),2))</f>
      </c>
      <c r="N321" s="5">
        <f>IF($M321="","",ROUND($M321-IF($H321="",0,$H321),2))</f>
      </c>
      <c r="O321" s="6">
        <f>IF(OR($N321="",$I321=""),"",IF($E321=$I321,"",ROUND($N321/(ABS($E321-$I321)*$C321),2)))</f>
      </c>
      <c r="P321" s="7">
        <f>IF($N321="","",IF($N321&gt;0,"Win",IF($N321&lt;0,"Loss","Breakeven")))</f>
      </c>
      <c r="Q321" s="7">
        <f>IF($A321="","",IF($D321="","",CHOOSE(WEEKDAY($D321),"Sun","Mon","Tue","Wed","Thu","Fri","Sat")))</f>
      </c>
      <c r="R321" s="5">
        <f>IF($N321="","",SUMIFS($N$2:$N$501,$F$2:$F$501,"&lt;="&amp;$F321))</f>
      </c>
      <c r="S321" s="5">
        <f>IF($R321="","",MAX(0,_xlfn.MAXIFS($R$2:$R$501,$F$2:$F$501,"&lt;="&amp;$F321))-$R321)</f>
      </c>
      <c r="T321" s="7">
        <f>IF($A321="","",IF(OR($F321="",$G321=""),"Open","Closed"))</f>
      </c>
      <c r="U321" s="7">
        <f>IF($A321="","",TimeZone)</f>
      </c>
      <c r="V321" s="7">
        <f>IF($A321="","",$A321&amp;"-"&amp;IF($D321="","",YEAR($D321)&amp;RIGHT("0"&amp;MONTH($D321),2)&amp;RIGHT("0"&amp;DAY($D321),2)&amp;"-"&amp;RIGHT("0"&amp;HOUR($D321),2)&amp;RIGHT("0"&amp;MINUTE($D321),2)&amp;RIGHT("0"&amp;SECOND($D321),2))&amp;"-"&amp;$B321)</f>
      </c>
    </row>
    <row r="322">
      <c r="D322" s="3"/>
      <c r="E322" s="4"/>
      <c r="F322" s="3"/>
      <c r="G322" s="4"/>
      <c r="H322" s="4"/>
      <c r="I322" s="4"/>
      <c r="J322" s="4"/>
      <c r="M322" s="5">
        <f>IF(OR($A322="",$E322="",$G322="",$C322=""),"",ROUND(($G322-$E322)*$C322*IF($B322="Short",-1,1),2))</f>
      </c>
      <c r="N322" s="5">
        <f>IF($M322="","",ROUND($M322-IF($H322="",0,$H322),2))</f>
      </c>
      <c r="O322" s="6">
        <f>IF(OR($N322="",$I322=""),"",IF($E322=$I322,"",ROUND($N322/(ABS($E322-$I322)*$C322),2)))</f>
      </c>
      <c r="P322" s="7">
        <f>IF($N322="","",IF($N322&gt;0,"Win",IF($N322&lt;0,"Loss","Breakeven")))</f>
      </c>
      <c r="Q322" s="7">
        <f>IF($A322="","",IF($D322="","",CHOOSE(WEEKDAY($D322),"Sun","Mon","Tue","Wed","Thu","Fri","Sat")))</f>
      </c>
      <c r="R322" s="5">
        <f>IF($N322="","",SUMIFS($N$2:$N$501,$F$2:$F$501,"&lt;="&amp;$F322))</f>
      </c>
      <c r="S322" s="5">
        <f>IF($R322="","",MAX(0,_xlfn.MAXIFS($R$2:$R$501,$F$2:$F$501,"&lt;="&amp;$F322))-$R322)</f>
      </c>
      <c r="T322" s="7">
        <f>IF($A322="","",IF(OR($F322="",$G322=""),"Open","Closed"))</f>
      </c>
      <c r="U322" s="7">
        <f>IF($A322="","",TimeZone)</f>
      </c>
      <c r="V322" s="7">
        <f>IF($A322="","",$A322&amp;"-"&amp;IF($D322="","",YEAR($D322)&amp;RIGHT("0"&amp;MONTH($D322),2)&amp;RIGHT("0"&amp;DAY($D322),2)&amp;"-"&amp;RIGHT("0"&amp;HOUR($D322),2)&amp;RIGHT("0"&amp;MINUTE($D322),2)&amp;RIGHT("0"&amp;SECOND($D322),2))&amp;"-"&amp;$B322)</f>
      </c>
    </row>
    <row r="323">
      <c r="D323" s="3"/>
      <c r="E323" s="4"/>
      <c r="F323" s="3"/>
      <c r="G323" s="4"/>
      <c r="H323" s="4"/>
      <c r="I323" s="4"/>
      <c r="J323" s="4"/>
      <c r="M323" s="5">
        <f>IF(OR($A323="",$E323="",$G323="",$C323=""),"",ROUND(($G323-$E323)*$C323*IF($B323="Short",-1,1),2))</f>
      </c>
      <c r="N323" s="5">
        <f>IF($M323="","",ROUND($M323-IF($H323="",0,$H323),2))</f>
      </c>
      <c r="O323" s="6">
        <f>IF(OR($N323="",$I323=""),"",IF($E323=$I323,"",ROUND($N323/(ABS($E323-$I323)*$C323),2)))</f>
      </c>
      <c r="P323" s="7">
        <f>IF($N323="","",IF($N323&gt;0,"Win",IF($N323&lt;0,"Loss","Breakeven")))</f>
      </c>
      <c r="Q323" s="7">
        <f>IF($A323="","",IF($D323="","",CHOOSE(WEEKDAY($D323),"Sun","Mon","Tue","Wed","Thu","Fri","Sat")))</f>
      </c>
      <c r="R323" s="5">
        <f>IF($N323="","",SUMIFS($N$2:$N$501,$F$2:$F$501,"&lt;="&amp;$F323))</f>
      </c>
      <c r="S323" s="5">
        <f>IF($R323="","",MAX(0,_xlfn.MAXIFS($R$2:$R$501,$F$2:$F$501,"&lt;="&amp;$F323))-$R323)</f>
      </c>
      <c r="T323" s="7">
        <f>IF($A323="","",IF(OR($F323="",$G323=""),"Open","Closed"))</f>
      </c>
      <c r="U323" s="7">
        <f>IF($A323="","",TimeZone)</f>
      </c>
      <c r="V323" s="7">
        <f>IF($A323="","",$A323&amp;"-"&amp;IF($D323="","",YEAR($D323)&amp;RIGHT("0"&amp;MONTH($D323),2)&amp;RIGHT("0"&amp;DAY($D323),2)&amp;"-"&amp;RIGHT("0"&amp;HOUR($D323),2)&amp;RIGHT("0"&amp;MINUTE($D323),2)&amp;RIGHT("0"&amp;SECOND($D323),2))&amp;"-"&amp;$B323)</f>
      </c>
    </row>
    <row r="324">
      <c r="D324" s="3"/>
      <c r="E324" s="4"/>
      <c r="F324" s="3"/>
      <c r="G324" s="4"/>
      <c r="H324" s="4"/>
      <c r="I324" s="4"/>
      <c r="J324" s="4"/>
      <c r="M324" s="5">
        <f>IF(OR($A324="",$E324="",$G324="",$C324=""),"",ROUND(($G324-$E324)*$C324*IF($B324="Short",-1,1),2))</f>
      </c>
      <c r="N324" s="5">
        <f>IF($M324="","",ROUND($M324-IF($H324="",0,$H324),2))</f>
      </c>
      <c r="O324" s="6">
        <f>IF(OR($N324="",$I324=""),"",IF($E324=$I324,"",ROUND($N324/(ABS($E324-$I324)*$C324),2)))</f>
      </c>
      <c r="P324" s="7">
        <f>IF($N324="","",IF($N324&gt;0,"Win",IF($N324&lt;0,"Loss","Breakeven")))</f>
      </c>
      <c r="Q324" s="7">
        <f>IF($A324="","",IF($D324="","",CHOOSE(WEEKDAY($D324),"Sun","Mon","Tue","Wed","Thu","Fri","Sat")))</f>
      </c>
      <c r="R324" s="5">
        <f>IF($N324="","",SUMIFS($N$2:$N$501,$F$2:$F$501,"&lt;="&amp;$F324))</f>
      </c>
      <c r="S324" s="5">
        <f>IF($R324="","",MAX(0,_xlfn.MAXIFS($R$2:$R$501,$F$2:$F$501,"&lt;="&amp;$F324))-$R324)</f>
      </c>
      <c r="T324" s="7">
        <f>IF($A324="","",IF(OR($F324="",$G324=""),"Open","Closed"))</f>
      </c>
      <c r="U324" s="7">
        <f>IF($A324="","",TimeZone)</f>
      </c>
      <c r="V324" s="7">
        <f>IF($A324="","",$A324&amp;"-"&amp;IF($D324="","",YEAR($D324)&amp;RIGHT("0"&amp;MONTH($D324),2)&amp;RIGHT("0"&amp;DAY($D324),2)&amp;"-"&amp;RIGHT("0"&amp;HOUR($D324),2)&amp;RIGHT("0"&amp;MINUTE($D324),2)&amp;RIGHT("0"&amp;SECOND($D324),2))&amp;"-"&amp;$B324)</f>
      </c>
    </row>
    <row r="325">
      <c r="D325" s="3"/>
      <c r="E325" s="4"/>
      <c r="F325" s="3"/>
      <c r="G325" s="4"/>
      <c r="H325" s="4"/>
      <c r="I325" s="4"/>
      <c r="J325" s="4"/>
      <c r="M325" s="5">
        <f>IF(OR($A325="",$E325="",$G325="",$C325=""),"",ROUND(($G325-$E325)*$C325*IF($B325="Short",-1,1),2))</f>
      </c>
      <c r="N325" s="5">
        <f>IF($M325="","",ROUND($M325-IF($H325="",0,$H325),2))</f>
      </c>
      <c r="O325" s="6">
        <f>IF(OR($N325="",$I325=""),"",IF($E325=$I325,"",ROUND($N325/(ABS($E325-$I325)*$C325),2)))</f>
      </c>
      <c r="P325" s="7">
        <f>IF($N325="","",IF($N325&gt;0,"Win",IF($N325&lt;0,"Loss","Breakeven")))</f>
      </c>
      <c r="Q325" s="7">
        <f>IF($A325="","",IF($D325="","",CHOOSE(WEEKDAY($D325),"Sun","Mon","Tue","Wed","Thu","Fri","Sat")))</f>
      </c>
      <c r="R325" s="5">
        <f>IF($N325="","",SUMIFS($N$2:$N$501,$F$2:$F$501,"&lt;="&amp;$F325))</f>
      </c>
      <c r="S325" s="5">
        <f>IF($R325="","",MAX(0,_xlfn.MAXIFS($R$2:$R$501,$F$2:$F$501,"&lt;="&amp;$F325))-$R325)</f>
      </c>
      <c r="T325" s="7">
        <f>IF($A325="","",IF(OR($F325="",$G325=""),"Open","Closed"))</f>
      </c>
      <c r="U325" s="7">
        <f>IF($A325="","",TimeZone)</f>
      </c>
      <c r="V325" s="7">
        <f>IF($A325="","",$A325&amp;"-"&amp;IF($D325="","",YEAR($D325)&amp;RIGHT("0"&amp;MONTH($D325),2)&amp;RIGHT("0"&amp;DAY($D325),2)&amp;"-"&amp;RIGHT("0"&amp;HOUR($D325),2)&amp;RIGHT("0"&amp;MINUTE($D325),2)&amp;RIGHT("0"&amp;SECOND($D325),2))&amp;"-"&amp;$B325)</f>
      </c>
    </row>
    <row r="326">
      <c r="D326" s="3"/>
      <c r="E326" s="4"/>
      <c r="F326" s="3"/>
      <c r="G326" s="4"/>
      <c r="H326" s="4"/>
      <c r="I326" s="4"/>
      <c r="J326" s="4"/>
      <c r="M326" s="5">
        <f>IF(OR($A326="",$E326="",$G326="",$C326=""),"",ROUND(($G326-$E326)*$C326*IF($B326="Short",-1,1),2))</f>
      </c>
      <c r="N326" s="5">
        <f>IF($M326="","",ROUND($M326-IF($H326="",0,$H326),2))</f>
      </c>
      <c r="O326" s="6">
        <f>IF(OR($N326="",$I326=""),"",IF($E326=$I326,"",ROUND($N326/(ABS($E326-$I326)*$C326),2)))</f>
      </c>
      <c r="P326" s="7">
        <f>IF($N326="","",IF($N326&gt;0,"Win",IF($N326&lt;0,"Loss","Breakeven")))</f>
      </c>
      <c r="Q326" s="7">
        <f>IF($A326="","",IF($D326="","",CHOOSE(WEEKDAY($D326),"Sun","Mon","Tue","Wed","Thu","Fri","Sat")))</f>
      </c>
      <c r="R326" s="5">
        <f>IF($N326="","",SUMIFS($N$2:$N$501,$F$2:$F$501,"&lt;="&amp;$F326))</f>
      </c>
      <c r="S326" s="5">
        <f>IF($R326="","",MAX(0,_xlfn.MAXIFS($R$2:$R$501,$F$2:$F$501,"&lt;="&amp;$F326))-$R326)</f>
      </c>
      <c r="T326" s="7">
        <f>IF($A326="","",IF(OR($F326="",$G326=""),"Open","Closed"))</f>
      </c>
      <c r="U326" s="7">
        <f>IF($A326="","",TimeZone)</f>
      </c>
      <c r="V326" s="7">
        <f>IF($A326="","",$A326&amp;"-"&amp;IF($D326="","",YEAR($D326)&amp;RIGHT("0"&amp;MONTH($D326),2)&amp;RIGHT("0"&amp;DAY($D326),2)&amp;"-"&amp;RIGHT("0"&amp;HOUR($D326),2)&amp;RIGHT("0"&amp;MINUTE($D326),2)&amp;RIGHT("0"&amp;SECOND($D326),2))&amp;"-"&amp;$B326)</f>
      </c>
    </row>
    <row r="327">
      <c r="D327" s="3"/>
      <c r="E327" s="4"/>
      <c r="F327" s="3"/>
      <c r="G327" s="4"/>
      <c r="H327" s="4"/>
      <c r="I327" s="4"/>
      <c r="J327" s="4"/>
      <c r="M327" s="5">
        <f>IF(OR($A327="",$E327="",$G327="",$C327=""),"",ROUND(($G327-$E327)*$C327*IF($B327="Short",-1,1),2))</f>
      </c>
      <c r="N327" s="5">
        <f>IF($M327="","",ROUND($M327-IF($H327="",0,$H327),2))</f>
      </c>
      <c r="O327" s="6">
        <f>IF(OR($N327="",$I327=""),"",IF($E327=$I327,"",ROUND($N327/(ABS($E327-$I327)*$C327),2)))</f>
      </c>
      <c r="P327" s="7">
        <f>IF($N327="","",IF($N327&gt;0,"Win",IF($N327&lt;0,"Loss","Breakeven")))</f>
      </c>
      <c r="Q327" s="7">
        <f>IF($A327="","",IF($D327="","",CHOOSE(WEEKDAY($D327),"Sun","Mon","Tue","Wed","Thu","Fri","Sat")))</f>
      </c>
      <c r="R327" s="5">
        <f>IF($N327="","",SUMIFS($N$2:$N$501,$F$2:$F$501,"&lt;="&amp;$F327))</f>
      </c>
      <c r="S327" s="5">
        <f>IF($R327="","",MAX(0,_xlfn.MAXIFS($R$2:$R$501,$F$2:$F$501,"&lt;="&amp;$F327))-$R327)</f>
      </c>
      <c r="T327" s="7">
        <f>IF($A327="","",IF(OR($F327="",$G327=""),"Open","Closed"))</f>
      </c>
      <c r="U327" s="7">
        <f>IF($A327="","",TimeZone)</f>
      </c>
      <c r="V327" s="7">
        <f>IF($A327="","",$A327&amp;"-"&amp;IF($D327="","",YEAR($D327)&amp;RIGHT("0"&amp;MONTH($D327),2)&amp;RIGHT("0"&amp;DAY($D327),2)&amp;"-"&amp;RIGHT("0"&amp;HOUR($D327),2)&amp;RIGHT("0"&amp;MINUTE($D327),2)&amp;RIGHT("0"&amp;SECOND($D327),2))&amp;"-"&amp;$B327)</f>
      </c>
    </row>
    <row r="328">
      <c r="D328" s="3"/>
      <c r="E328" s="4"/>
      <c r="F328" s="3"/>
      <c r="G328" s="4"/>
      <c r="H328" s="4"/>
      <c r="I328" s="4"/>
      <c r="J328" s="4"/>
      <c r="M328" s="5">
        <f>IF(OR($A328="",$E328="",$G328="",$C328=""),"",ROUND(($G328-$E328)*$C328*IF($B328="Short",-1,1),2))</f>
      </c>
      <c r="N328" s="5">
        <f>IF($M328="","",ROUND($M328-IF($H328="",0,$H328),2))</f>
      </c>
      <c r="O328" s="6">
        <f>IF(OR($N328="",$I328=""),"",IF($E328=$I328,"",ROUND($N328/(ABS($E328-$I328)*$C328),2)))</f>
      </c>
      <c r="P328" s="7">
        <f>IF($N328="","",IF($N328&gt;0,"Win",IF($N328&lt;0,"Loss","Breakeven")))</f>
      </c>
      <c r="Q328" s="7">
        <f>IF($A328="","",IF($D328="","",CHOOSE(WEEKDAY($D328),"Sun","Mon","Tue","Wed","Thu","Fri","Sat")))</f>
      </c>
      <c r="R328" s="5">
        <f>IF($N328="","",SUMIFS($N$2:$N$501,$F$2:$F$501,"&lt;="&amp;$F328))</f>
      </c>
      <c r="S328" s="5">
        <f>IF($R328="","",MAX(0,_xlfn.MAXIFS($R$2:$R$501,$F$2:$F$501,"&lt;="&amp;$F328))-$R328)</f>
      </c>
      <c r="T328" s="7">
        <f>IF($A328="","",IF(OR($F328="",$G328=""),"Open","Closed"))</f>
      </c>
      <c r="U328" s="7">
        <f>IF($A328="","",TimeZone)</f>
      </c>
      <c r="V328" s="7">
        <f>IF($A328="","",$A328&amp;"-"&amp;IF($D328="","",YEAR($D328)&amp;RIGHT("0"&amp;MONTH($D328),2)&amp;RIGHT("0"&amp;DAY($D328),2)&amp;"-"&amp;RIGHT("0"&amp;HOUR($D328),2)&amp;RIGHT("0"&amp;MINUTE($D328),2)&amp;RIGHT("0"&amp;SECOND($D328),2))&amp;"-"&amp;$B328)</f>
      </c>
    </row>
    <row r="329">
      <c r="D329" s="3"/>
      <c r="E329" s="4"/>
      <c r="F329" s="3"/>
      <c r="G329" s="4"/>
      <c r="H329" s="4"/>
      <c r="I329" s="4"/>
      <c r="J329" s="4"/>
      <c r="M329" s="5">
        <f>IF(OR($A329="",$E329="",$G329="",$C329=""),"",ROUND(($G329-$E329)*$C329*IF($B329="Short",-1,1),2))</f>
      </c>
      <c r="N329" s="5">
        <f>IF($M329="","",ROUND($M329-IF($H329="",0,$H329),2))</f>
      </c>
      <c r="O329" s="6">
        <f>IF(OR($N329="",$I329=""),"",IF($E329=$I329,"",ROUND($N329/(ABS($E329-$I329)*$C329),2)))</f>
      </c>
      <c r="P329" s="7">
        <f>IF($N329="","",IF($N329&gt;0,"Win",IF($N329&lt;0,"Loss","Breakeven")))</f>
      </c>
      <c r="Q329" s="7">
        <f>IF($A329="","",IF($D329="","",CHOOSE(WEEKDAY($D329),"Sun","Mon","Tue","Wed","Thu","Fri","Sat")))</f>
      </c>
      <c r="R329" s="5">
        <f>IF($N329="","",SUMIFS($N$2:$N$501,$F$2:$F$501,"&lt;="&amp;$F329))</f>
      </c>
      <c r="S329" s="5">
        <f>IF($R329="","",MAX(0,_xlfn.MAXIFS($R$2:$R$501,$F$2:$F$501,"&lt;="&amp;$F329))-$R329)</f>
      </c>
      <c r="T329" s="7">
        <f>IF($A329="","",IF(OR($F329="",$G329=""),"Open","Closed"))</f>
      </c>
      <c r="U329" s="7">
        <f>IF($A329="","",TimeZone)</f>
      </c>
      <c r="V329" s="7">
        <f>IF($A329="","",$A329&amp;"-"&amp;IF($D329="","",YEAR($D329)&amp;RIGHT("0"&amp;MONTH($D329),2)&amp;RIGHT("0"&amp;DAY($D329),2)&amp;"-"&amp;RIGHT("0"&amp;HOUR($D329),2)&amp;RIGHT("0"&amp;MINUTE($D329),2)&amp;RIGHT("0"&amp;SECOND($D329),2))&amp;"-"&amp;$B329)</f>
      </c>
    </row>
    <row r="330">
      <c r="D330" s="3"/>
      <c r="E330" s="4"/>
      <c r="F330" s="3"/>
      <c r="G330" s="4"/>
      <c r="H330" s="4"/>
      <c r="I330" s="4"/>
      <c r="J330" s="4"/>
      <c r="M330" s="5">
        <f>IF(OR($A330="",$E330="",$G330="",$C330=""),"",ROUND(($G330-$E330)*$C330*IF($B330="Short",-1,1),2))</f>
      </c>
      <c r="N330" s="5">
        <f>IF($M330="","",ROUND($M330-IF($H330="",0,$H330),2))</f>
      </c>
      <c r="O330" s="6">
        <f>IF(OR($N330="",$I330=""),"",IF($E330=$I330,"",ROUND($N330/(ABS($E330-$I330)*$C330),2)))</f>
      </c>
      <c r="P330" s="7">
        <f>IF($N330="","",IF($N330&gt;0,"Win",IF($N330&lt;0,"Loss","Breakeven")))</f>
      </c>
      <c r="Q330" s="7">
        <f>IF($A330="","",IF($D330="","",CHOOSE(WEEKDAY($D330),"Sun","Mon","Tue","Wed","Thu","Fri","Sat")))</f>
      </c>
      <c r="R330" s="5">
        <f>IF($N330="","",SUMIFS($N$2:$N$501,$F$2:$F$501,"&lt;="&amp;$F330))</f>
      </c>
      <c r="S330" s="5">
        <f>IF($R330="","",MAX(0,_xlfn.MAXIFS($R$2:$R$501,$F$2:$F$501,"&lt;="&amp;$F330))-$R330)</f>
      </c>
      <c r="T330" s="7">
        <f>IF($A330="","",IF(OR($F330="",$G330=""),"Open","Closed"))</f>
      </c>
      <c r="U330" s="7">
        <f>IF($A330="","",TimeZone)</f>
      </c>
      <c r="V330" s="7">
        <f>IF($A330="","",$A330&amp;"-"&amp;IF($D330="","",YEAR($D330)&amp;RIGHT("0"&amp;MONTH($D330),2)&amp;RIGHT("0"&amp;DAY($D330),2)&amp;"-"&amp;RIGHT("0"&amp;HOUR($D330),2)&amp;RIGHT("0"&amp;MINUTE($D330),2)&amp;RIGHT("0"&amp;SECOND($D330),2))&amp;"-"&amp;$B330)</f>
      </c>
    </row>
    <row r="331">
      <c r="D331" s="3"/>
      <c r="E331" s="4"/>
      <c r="F331" s="3"/>
      <c r="G331" s="4"/>
      <c r="H331" s="4"/>
      <c r="I331" s="4"/>
      <c r="J331" s="4"/>
      <c r="M331" s="5">
        <f>IF(OR($A331="",$E331="",$G331="",$C331=""),"",ROUND(($G331-$E331)*$C331*IF($B331="Short",-1,1),2))</f>
      </c>
      <c r="N331" s="5">
        <f>IF($M331="","",ROUND($M331-IF($H331="",0,$H331),2))</f>
      </c>
      <c r="O331" s="6">
        <f>IF(OR($N331="",$I331=""),"",IF($E331=$I331,"",ROUND($N331/(ABS($E331-$I331)*$C331),2)))</f>
      </c>
      <c r="P331" s="7">
        <f>IF($N331="","",IF($N331&gt;0,"Win",IF($N331&lt;0,"Loss","Breakeven")))</f>
      </c>
      <c r="Q331" s="7">
        <f>IF($A331="","",IF($D331="","",CHOOSE(WEEKDAY($D331),"Sun","Mon","Tue","Wed","Thu","Fri","Sat")))</f>
      </c>
      <c r="R331" s="5">
        <f>IF($N331="","",SUMIFS($N$2:$N$501,$F$2:$F$501,"&lt;="&amp;$F331))</f>
      </c>
      <c r="S331" s="5">
        <f>IF($R331="","",MAX(0,_xlfn.MAXIFS($R$2:$R$501,$F$2:$F$501,"&lt;="&amp;$F331))-$R331)</f>
      </c>
      <c r="T331" s="7">
        <f>IF($A331="","",IF(OR($F331="",$G331=""),"Open","Closed"))</f>
      </c>
      <c r="U331" s="7">
        <f>IF($A331="","",TimeZone)</f>
      </c>
      <c r="V331" s="7">
        <f>IF($A331="","",$A331&amp;"-"&amp;IF($D331="","",YEAR($D331)&amp;RIGHT("0"&amp;MONTH($D331),2)&amp;RIGHT("0"&amp;DAY($D331),2)&amp;"-"&amp;RIGHT("0"&amp;HOUR($D331),2)&amp;RIGHT("0"&amp;MINUTE($D331),2)&amp;RIGHT("0"&amp;SECOND($D331),2))&amp;"-"&amp;$B331)</f>
      </c>
    </row>
    <row r="332">
      <c r="D332" s="3"/>
      <c r="E332" s="4"/>
      <c r="F332" s="3"/>
      <c r="G332" s="4"/>
      <c r="H332" s="4"/>
      <c r="I332" s="4"/>
      <c r="J332" s="4"/>
      <c r="M332" s="5">
        <f>IF(OR($A332="",$E332="",$G332="",$C332=""),"",ROUND(($G332-$E332)*$C332*IF($B332="Short",-1,1),2))</f>
      </c>
      <c r="N332" s="5">
        <f>IF($M332="","",ROUND($M332-IF($H332="",0,$H332),2))</f>
      </c>
      <c r="O332" s="6">
        <f>IF(OR($N332="",$I332=""),"",IF($E332=$I332,"",ROUND($N332/(ABS($E332-$I332)*$C332),2)))</f>
      </c>
      <c r="P332" s="7">
        <f>IF($N332="","",IF($N332&gt;0,"Win",IF($N332&lt;0,"Loss","Breakeven")))</f>
      </c>
      <c r="Q332" s="7">
        <f>IF($A332="","",IF($D332="","",CHOOSE(WEEKDAY($D332),"Sun","Mon","Tue","Wed","Thu","Fri","Sat")))</f>
      </c>
      <c r="R332" s="5">
        <f>IF($N332="","",SUMIFS($N$2:$N$501,$F$2:$F$501,"&lt;="&amp;$F332))</f>
      </c>
      <c r="S332" s="5">
        <f>IF($R332="","",MAX(0,_xlfn.MAXIFS($R$2:$R$501,$F$2:$F$501,"&lt;="&amp;$F332))-$R332)</f>
      </c>
      <c r="T332" s="7">
        <f>IF($A332="","",IF(OR($F332="",$G332=""),"Open","Closed"))</f>
      </c>
      <c r="U332" s="7">
        <f>IF($A332="","",TimeZone)</f>
      </c>
      <c r="V332" s="7">
        <f>IF($A332="","",$A332&amp;"-"&amp;IF($D332="","",YEAR($D332)&amp;RIGHT("0"&amp;MONTH($D332),2)&amp;RIGHT("0"&amp;DAY($D332),2)&amp;"-"&amp;RIGHT("0"&amp;HOUR($D332),2)&amp;RIGHT("0"&amp;MINUTE($D332),2)&amp;RIGHT("0"&amp;SECOND($D332),2))&amp;"-"&amp;$B332)</f>
      </c>
    </row>
    <row r="333">
      <c r="D333" s="3"/>
      <c r="E333" s="4"/>
      <c r="F333" s="3"/>
      <c r="G333" s="4"/>
      <c r="H333" s="4"/>
      <c r="I333" s="4"/>
      <c r="J333" s="4"/>
      <c r="M333" s="5">
        <f>IF(OR($A333="",$E333="",$G333="",$C333=""),"",ROUND(($G333-$E333)*$C333*IF($B333="Short",-1,1),2))</f>
      </c>
      <c r="N333" s="5">
        <f>IF($M333="","",ROUND($M333-IF($H333="",0,$H333),2))</f>
      </c>
      <c r="O333" s="6">
        <f>IF(OR($N333="",$I333=""),"",IF($E333=$I333,"",ROUND($N333/(ABS($E333-$I333)*$C333),2)))</f>
      </c>
      <c r="P333" s="7">
        <f>IF($N333="","",IF($N333&gt;0,"Win",IF($N333&lt;0,"Loss","Breakeven")))</f>
      </c>
      <c r="Q333" s="7">
        <f>IF($A333="","",IF($D333="","",CHOOSE(WEEKDAY($D333),"Sun","Mon","Tue","Wed","Thu","Fri","Sat")))</f>
      </c>
      <c r="R333" s="5">
        <f>IF($N333="","",SUMIFS($N$2:$N$501,$F$2:$F$501,"&lt;="&amp;$F333))</f>
      </c>
      <c r="S333" s="5">
        <f>IF($R333="","",MAX(0,_xlfn.MAXIFS($R$2:$R$501,$F$2:$F$501,"&lt;="&amp;$F333))-$R333)</f>
      </c>
      <c r="T333" s="7">
        <f>IF($A333="","",IF(OR($F333="",$G333=""),"Open","Closed"))</f>
      </c>
      <c r="U333" s="7">
        <f>IF($A333="","",TimeZone)</f>
      </c>
      <c r="V333" s="7">
        <f>IF($A333="","",$A333&amp;"-"&amp;IF($D333="","",YEAR($D333)&amp;RIGHT("0"&amp;MONTH($D333),2)&amp;RIGHT("0"&amp;DAY($D333),2)&amp;"-"&amp;RIGHT("0"&amp;HOUR($D333),2)&amp;RIGHT("0"&amp;MINUTE($D333),2)&amp;RIGHT("0"&amp;SECOND($D333),2))&amp;"-"&amp;$B333)</f>
      </c>
    </row>
    <row r="334">
      <c r="D334" s="3"/>
      <c r="E334" s="4"/>
      <c r="F334" s="3"/>
      <c r="G334" s="4"/>
      <c r="H334" s="4"/>
      <c r="I334" s="4"/>
      <c r="J334" s="4"/>
      <c r="M334" s="5">
        <f>IF(OR($A334="",$E334="",$G334="",$C334=""),"",ROUND(($G334-$E334)*$C334*IF($B334="Short",-1,1),2))</f>
      </c>
      <c r="N334" s="5">
        <f>IF($M334="","",ROUND($M334-IF($H334="",0,$H334),2))</f>
      </c>
      <c r="O334" s="6">
        <f>IF(OR($N334="",$I334=""),"",IF($E334=$I334,"",ROUND($N334/(ABS($E334-$I334)*$C334),2)))</f>
      </c>
      <c r="P334" s="7">
        <f>IF($N334="","",IF($N334&gt;0,"Win",IF($N334&lt;0,"Loss","Breakeven")))</f>
      </c>
      <c r="Q334" s="7">
        <f>IF($A334="","",IF($D334="","",CHOOSE(WEEKDAY($D334),"Sun","Mon","Tue","Wed","Thu","Fri","Sat")))</f>
      </c>
      <c r="R334" s="5">
        <f>IF($N334="","",SUMIFS($N$2:$N$501,$F$2:$F$501,"&lt;="&amp;$F334))</f>
      </c>
      <c r="S334" s="5">
        <f>IF($R334="","",MAX(0,_xlfn.MAXIFS($R$2:$R$501,$F$2:$F$501,"&lt;="&amp;$F334))-$R334)</f>
      </c>
      <c r="T334" s="7">
        <f>IF($A334="","",IF(OR($F334="",$G334=""),"Open","Closed"))</f>
      </c>
      <c r="U334" s="7">
        <f>IF($A334="","",TimeZone)</f>
      </c>
      <c r="V334" s="7">
        <f>IF($A334="","",$A334&amp;"-"&amp;IF($D334="","",YEAR($D334)&amp;RIGHT("0"&amp;MONTH($D334),2)&amp;RIGHT("0"&amp;DAY($D334),2)&amp;"-"&amp;RIGHT("0"&amp;HOUR($D334),2)&amp;RIGHT("0"&amp;MINUTE($D334),2)&amp;RIGHT("0"&amp;SECOND($D334),2))&amp;"-"&amp;$B334)</f>
      </c>
    </row>
    <row r="335">
      <c r="D335" s="3"/>
      <c r="E335" s="4"/>
      <c r="F335" s="3"/>
      <c r="G335" s="4"/>
      <c r="H335" s="4"/>
      <c r="I335" s="4"/>
      <c r="J335" s="4"/>
      <c r="M335" s="5">
        <f>IF(OR($A335="",$E335="",$G335="",$C335=""),"",ROUND(($G335-$E335)*$C335*IF($B335="Short",-1,1),2))</f>
      </c>
      <c r="N335" s="5">
        <f>IF($M335="","",ROUND($M335-IF($H335="",0,$H335),2))</f>
      </c>
      <c r="O335" s="6">
        <f>IF(OR($N335="",$I335=""),"",IF($E335=$I335,"",ROUND($N335/(ABS($E335-$I335)*$C335),2)))</f>
      </c>
      <c r="P335" s="7">
        <f>IF($N335="","",IF($N335&gt;0,"Win",IF($N335&lt;0,"Loss","Breakeven")))</f>
      </c>
      <c r="Q335" s="7">
        <f>IF($A335="","",IF($D335="","",CHOOSE(WEEKDAY($D335),"Sun","Mon","Tue","Wed","Thu","Fri","Sat")))</f>
      </c>
      <c r="R335" s="5">
        <f>IF($N335="","",SUMIFS($N$2:$N$501,$F$2:$F$501,"&lt;="&amp;$F335))</f>
      </c>
      <c r="S335" s="5">
        <f>IF($R335="","",MAX(0,_xlfn.MAXIFS($R$2:$R$501,$F$2:$F$501,"&lt;="&amp;$F335))-$R335)</f>
      </c>
      <c r="T335" s="7">
        <f>IF($A335="","",IF(OR($F335="",$G335=""),"Open","Closed"))</f>
      </c>
      <c r="U335" s="7">
        <f>IF($A335="","",TimeZone)</f>
      </c>
      <c r="V335" s="7">
        <f>IF($A335="","",$A335&amp;"-"&amp;IF($D335="","",YEAR($D335)&amp;RIGHT("0"&amp;MONTH($D335),2)&amp;RIGHT("0"&amp;DAY($D335),2)&amp;"-"&amp;RIGHT("0"&amp;HOUR($D335),2)&amp;RIGHT("0"&amp;MINUTE($D335),2)&amp;RIGHT("0"&amp;SECOND($D335),2))&amp;"-"&amp;$B335)</f>
      </c>
    </row>
    <row r="336">
      <c r="D336" s="3"/>
      <c r="E336" s="4"/>
      <c r="F336" s="3"/>
      <c r="G336" s="4"/>
      <c r="H336" s="4"/>
      <c r="I336" s="4"/>
      <c r="J336" s="4"/>
      <c r="M336" s="5">
        <f>IF(OR($A336="",$E336="",$G336="",$C336=""),"",ROUND(($G336-$E336)*$C336*IF($B336="Short",-1,1),2))</f>
      </c>
      <c r="N336" s="5">
        <f>IF($M336="","",ROUND($M336-IF($H336="",0,$H336),2))</f>
      </c>
      <c r="O336" s="6">
        <f>IF(OR($N336="",$I336=""),"",IF($E336=$I336,"",ROUND($N336/(ABS($E336-$I336)*$C336),2)))</f>
      </c>
      <c r="P336" s="7">
        <f>IF($N336="","",IF($N336&gt;0,"Win",IF($N336&lt;0,"Loss","Breakeven")))</f>
      </c>
      <c r="Q336" s="7">
        <f>IF($A336="","",IF($D336="","",CHOOSE(WEEKDAY($D336),"Sun","Mon","Tue","Wed","Thu","Fri","Sat")))</f>
      </c>
      <c r="R336" s="5">
        <f>IF($N336="","",SUMIFS($N$2:$N$501,$F$2:$F$501,"&lt;="&amp;$F336))</f>
      </c>
      <c r="S336" s="5">
        <f>IF($R336="","",MAX(0,_xlfn.MAXIFS($R$2:$R$501,$F$2:$F$501,"&lt;="&amp;$F336))-$R336)</f>
      </c>
      <c r="T336" s="7">
        <f>IF($A336="","",IF(OR($F336="",$G336=""),"Open","Closed"))</f>
      </c>
      <c r="U336" s="7">
        <f>IF($A336="","",TimeZone)</f>
      </c>
      <c r="V336" s="7">
        <f>IF($A336="","",$A336&amp;"-"&amp;IF($D336="","",YEAR($D336)&amp;RIGHT("0"&amp;MONTH($D336),2)&amp;RIGHT("0"&amp;DAY($D336),2)&amp;"-"&amp;RIGHT("0"&amp;HOUR($D336),2)&amp;RIGHT("0"&amp;MINUTE($D336),2)&amp;RIGHT("0"&amp;SECOND($D336),2))&amp;"-"&amp;$B336)</f>
      </c>
    </row>
    <row r="337">
      <c r="D337" s="3"/>
      <c r="E337" s="4"/>
      <c r="F337" s="3"/>
      <c r="G337" s="4"/>
      <c r="H337" s="4"/>
      <c r="I337" s="4"/>
      <c r="J337" s="4"/>
      <c r="M337" s="5">
        <f>IF(OR($A337="",$E337="",$G337="",$C337=""),"",ROUND(($G337-$E337)*$C337*IF($B337="Short",-1,1),2))</f>
      </c>
      <c r="N337" s="5">
        <f>IF($M337="","",ROUND($M337-IF($H337="",0,$H337),2))</f>
      </c>
      <c r="O337" s="6">
        <f>IF(OR($N337="",$I337=""),"",IF($E337=$I337,"",ROUND($N337/(ABS($E337-$I337)*$C337),2)))</f>
      </c>
      <c r="P337" s="7">
        <f>IF($N337="","",IF($N337&gt;0,"Win",IF($N337&lt;0,"Loss","Breakeven")))</f>
      </c>
      <c r="Q337" s="7">
        <f>IF($A337="","",IF($D337="","",CHOOSE(WEEKDAY($D337),"Sun","Mon","Tue","Wed","Thu","Fri","Sat")))</f>
      </c>
      <c r="R337" s="5">
        <f>IF($N337="","",SUMIFS($N$2:$N$501,$F$2:$F$501,"&lt;="&amp;$F337))</f>
      </c>
      <c r="S337" s="5">
        <f>IF($R337="","",MAX(0,_xlfn.MAXIFS($R$2:$R$501,$F$2:$F$501,"&lt;="&amp;$F337))-$R337)</f>
      </c>
      <c r="T337" s="7">
        <f>IF($A337="","",IF(OR($F337="",$G337=""),"Open","Closed"))</f>
      </c>
      <c r="U337" s="7">
        <f>IF($A337="","",TimeZone)</f>
      </c>
      <c r="V337" s="7">
        <f>IF($A337="","",$A337&amp;"-"&amp;IF($D337="","",YEAR($D337)&amp;RIGHT("0"&amp;MONTH($D337),2)&amp;RIGHT("0"&amp;DAY($D337),2)&amp;"-"&amp;RIGHT("0"&amp;HOUR($D337),2)&amp;RIGHT("0"&amp;MINUTE($D337),2)&amp;RIGHT("0"&amp;SECOND($D337),2))&amp;"-"&amp;$B337)</f>
      </c>
    </row>
    <row r="338">
      <c r="D338" s="3"/>
      <c r="E338" s="4"/>
      <c r="F338" s="3"/>
      <c r="G338" s="4"/>
      <c r="H338" s="4"/>
      <c r="I338" s="4"/>
      <c r="J338" s="4"/>
      <c r="M338" s="5">
        <f>IF(OR($A338="",$E338="",$G338="",$C338=""),"",ROUND(($G338-$E338)*$C338*IF($B338="Short",-1,1),2))</f>
      </c>
      <c r="N338" s="5">
        <f>IF($M338="","",ROUND($M338-IF($H338="",0,$H338),2))</f>
      </c>
      <c r="O338" s="6">
        <f>IF(OR($N338="",$I338=""),"",IF($E338=$I338,"",ROUND($N338/(ABS($E338-$I338)*$C338),2)))</f>
      </c>
      <c r="P338" s="7">
        <f>IF($N338="","",IF($N338&gt;0,"Win",IF($N338&lt;0,"Loss","Breakeven")))</f>
      </c>
      <c r="Q338" s="7">
        <f>IF($A338="","",IF($D338="","",CHOOSE(WEEKDAY($D338),"Sun","Mon","Tue","Wed","Thu","Fri","Sat")))</f>
      </c>
      <c r="R338" s="5">
        <f>IF($N338="","",SUMIFS($N$2:$N$501,$F$2:$F$501,"&lt;="&amp;$F338))</f>
      </c>
      <c r="S338" s="5">
        <f>IF($R338="","",MAX(0,_xlfn.MAXIFS($R$2:$R$501,$F$2:$F$501,"&lt;="&amp;$F338))-$R338)</f>
      </c>
      <c r="T338" s="7">
        <f>IF($A338="","",IF(OR($F338="",$G338=""),"Open","Closed"))</f>
      </c>
      <c r="U338" s="7">
        <f>IF($A338="","",TimeZone)</f>
      </c>
      <c r="V338" s="7">
        <f>IF($A338="","",$A338&amp;"-"&amp;IF($D338="","",YEAR($D338)&amp;RIGHT("0"&amp;MONTH($D338),2)&amp;RIGHT("0"&amp;DAY($D338),2)&amp;"-"&amp;RIGHT("0"&amp;HOUR($D338),2)&amp;RIGHT("0"&amp;MINUTE($D338),2)&amp;RIGHT("0"&amp;SECOND($D338),2))&amp;"-"&amp;$B338)</f>
      </c>
    </row>
    <row r="339">
      <c r="D339" s="3"/>
      <c r="E339" s="4"/>
      <c r="F339" s="3"/>
      <c r="G339" s="4"/>
      <c r="H339" s="4"/>
      <c r="I339" s="4"/>
      <c r="J339" s="4"/>
      <c r="M339" s="5">
        <f>IF(OR($A339="",$E339="",$G339="",$C339=""),"",ROUND(($G339-$E339)*$C339*IF($B339="Short",-1,1),2))</f>
      </c>
      <c r="N339" s="5">
        <f>IF($M339="","",ROUND($M339-IF($H339="",0,$H339),2))</f>
      </c>
      <c r="O339" s="6">
        <f>IF(OR($N339="",$I339=""),"",IF($E339=$I339,"",ROUND($N339/(ABS($E339-$I339)*$C339),2)))</f>
      </c>
      <c r="P339" s="7">
        <f>IF($N339="","",IF($N339&gt;0,"Win",IF($N339&lt;0,"Loss","Breakeven")))</f>
      </c>
      <c r="Q339" s="7">
        <f>IF($A339="","",IF($D339="","",CHOOSE(WEEKDAY($D339),"Sun","Mon","Tue","Wed","Thu","Fri","Sat")))</f>
      </c>
      <c r="R339" s="5">
        <f>IF($N339="","",SUMIFS($N$2:$N$501,$F$2:$F$501,"&lt;="&amp;$F339))</f>
      </c>
      <c r="S339" s="5">
        <f>IF($R339="","",MAX(0,_xlfn.MAXIFS($R$2:$R$501,$F$2:$F$501,"&lt;="&amp;$F339))-$R339)</f>
      </c>
      <c r="T339" s="7">
        <f>IF($A339="","",IF(OR($F339="",$G339=""),"Open","Closed"))</f>
      </c>
      <c r="U339" s="7">
        <f>IF($A339="","",TimeZone)</f>
      </c>
      <c r="V339" s="7">
        <f>IF($A339="","",$A339&amp;"-"&amp;IF($D339="","",YEAR($D339)&amp;RIGHT("0"&amp;MONTH($D339),2)&amp;RIGHT("0"&amp;DAY($D339),2)&amp;"-"&amp;RIGHT("0"&amp;HOUR($D339),2)&amp;RIGHT("0"&amp;MINUTE($D339),2)&amp;RIGHT("0"&amp;SECOND($D339),2))&amp;"-"&amp;$B339)</f>
      </c>
    </row>
    <row r="340">
      <c r="D340" s="3"/>
      <c r="E340" s="4"/>
      <c r="F340" s="3"/>
      <c r="G340" s="4"/>
      <c r="H340" s="4"/>
      <c r="I340" s="4"/>
      <c r="J340" s="4"/>
      <c r="M340" s="5">
        <f>IF(OR($A340="",$E340="",$G340="",$C340=""),"",ROUND(($G340-$E340)*$C340*IF($B340="Short",-1,1),2))</f>
      </c>
      <c r="N340" s="5">
        <f>IF($M340="","",ROUND($M340-IF($H340="",0,$H340),2))</f>
      </c>
      <c r="O340" s="6">
        <f>IF(OR($N340="",$I340=""),"",IF($E340=$I340,"",ROUND($N340/(ABS($E340-$I340)*$C340),2)))</f>
      </c>
      <c r="P340" s="7">
        <f>IF($N340="","",IF($N340&gt;0,"Win",IF($N340&lt;0,"Loss","Breakeven")))</f>
      </c>
      <c r="Q340" s="7">
        <f>IF($A340="","",IF($D340="","",CHOOSE(WEEKDAY($D340),"Sun","Mon","Tue","Wed","Thu","Fri","Sat")))</f>
      </c>
      <c r="R340" s="5">
        <f>IF($N340="","",SUMIFS($N$2:$N$501,$F$2:$F$501,"&lt;="&amp;$F340))</f>
      </c>
      <c r="S340" s="5">
        <f>IF($R340="","",MAX(0,_xlfn.MAXIFS($R$2:$R$501,$F$2:$F$501,"&lt;="&amp;$F340))-$R340)</f>
      </c>
      <c r="T340" s="7">
        <f>IF($A340="","",IF(OR($F340="",$G340=""),"Open","Closed"))</f>
      </c>
      <c r="U340" s="7">
        <f>IF($A340="","",TimeZone)</f>
      </c>
      <c r="V340" s="7">
        <f>IF($A340="","",$A340&amp;"-"&amp;IF($D340="","",YEAR($D340)&amp;RIGHT("0"&amp;MONTH($D340),2)&amp;RIGHT("0"&amp;DAY($D340),2)&amp;"-"&amp;RIGHT("0"&amp;HOUR($D340),2)&amp;RIGHT("0"&amp;MINUTE($D340),2)&amp;RIGHT("0"&amp;SECOND($D340),2))&amp;"-"&amp;$B340)</f>
      </c>
    </row>
    <row r="341">
      <c r="D341" s="3"/>
      <c r="E341" s="4"/>
      <c r="F341" s="3"/>
      <c r="G341" s="4"/>
      <c r="H341" s="4"/>
      <c r="I341" s="4"/>
      <c r="J341" s="4"/>
      <c r="M341" s="5">
        <f>IF(OR($A341="",$E341="",$G341="",$C341=""),"",ROUND(($G341-$E341)*$C341*IF($B341="Short",-1,1),2))</f>
      </c>
      <c r="N341" s="5">
        <f>IF($M341="","",ROUND($M341-IF($H341="",0,$H341),2))</f>
      </c>
      <c r="O341" s="6">
        <f>IF(OR($N341="",$I341=""),"",IF($E341=$I341,"",ROUND($N341/(ABS($E341-$I341)*$C341),2)))</f>
      </c>
      <c r="P341" s="7">
        <f>IF($N341="","",IF($N341&gt;0,"Win",IF($N341&lt;0,"Loss","Breakeven")))</f>
      </c>
      <c r="Q341" s="7">
        <f>IF($A341="","",IF($D341="","",CHOOSE(WEEKDAY($D341),"Sun","Mon","Tue","Wed","Thu","Fri","Sat")))</f>
      </c>
      <c r="R341" s="5">
        <f>IF($N341="","",SUMIFS($N$2:$N$501,$F$2:$F$501,"&lt;="&amp;$F341))</f>
      </c>
      <c r="S341" s="5">
        <f>IF($R341="","",MAX(0,_xlfn.MAXIFS($R$2:$R$501,$F$2:$F$501,"&lt;="&amp;$F341))-$R341)</f>
      </c>
      <c r="T341" s="7">
        <f>IF($A341="","",IF(OR($F341="",$G341=""),"Open","Closed"))</f>
      </c>
      <c r="U341" s="7">
        <f>IF($A341="","",TimeZone)</f>
      </c>
      <c r="V341" s="7">
        <f>IF($A341="","",$A341&amp;"-"&amp;IF($D341="","",YEAR($D341)&amp;RIGHT("0"&amp;MONTH($D341),2)&amp;RIGHT("0"&amp;DAY($D341),2)&amp;"-"&amp;RIGHT("0"&amp;HOUR($D341),2)&amp;RIGHT("0"&amp;MINUTE($D341),2)&amp;RIGHT("0"&amp;SECOND($D341),2))&amp;"-"&amp;$B341)</f>
      </c>
    </row>
    <row r="342">
      <c r="D342" s="3"/>
      <c r="E342" s="4"/>
      <c r="F342" s="3"/>
      <c r="G342" s="4"/>
      <c r="H342" s="4"/>
      <c r="I342" s="4"/>
      <c r="J342" s="4"/>
      <c r="M342" s="5">
        <f>IF(OR($A342="",$E342="",$G342="",$C342=""),"",ROUND(($G342-$E342)*$C342*IF($B342="Short",-1,1),2))</f>
      </c>
      <c r="N342" s="5">
        <f>IF($M342="","",ROUND($M342-IF($H342="",0,$H342),2))</f>
      </c>
      <c r="O342" s="6">
        <f>IF(OR($N342="",$I342=""),"",IF($E342=$I342,"",ROUND($N342/(ABS($E342-$I342)*$C342),2)))</f>
      </c>
      <c r="P342" s="7">
        <f>IF($N342="","",IF($N342&gt;0,"Win",IF($N342&lt;0,"Loss","Breakeven")))</f>
      </c>
      <c r="Q342" s="7">
        <f>IF($A342="","",IF($D342="","",CHOOSE(WEEKDAY($D342),"Sun","Mon","Tue","Wed","Thu","Fri","Sat")))</f>
      </c>
      <c r="R342" s="5">
        <f>IF($N342="","",SUMIFS($N$2:$N$501,$F$2:$F$501,"&lt;="&amp;$F342))</f>
      </c>
      <c r="S342" s="5">
        <f>IF($R342="","",MAX(0,_xlfn.MAXIFS($R$2:$R$501,$F$2:$F$501,"&lt;="&amp;$F342))-$R342)</f>
      </c>
      <c r="T342" s="7">
        <f>IF($A342="","",IF(OR($F342="",$G342=""),"Open","Closed"))</f>
      </c>
      <c r="U342" s="7">
        <f>IF($A342="","",TimeZone)</f>
      </c>
      <c r="V342" s="7">
        <f>IF($A342="","",$A342&amp;"-"&amp;IF($D342="","",YEAR($D342)&amp;RIGHT("0"&amp;MONTH($D342),2)&amp;RIGHT("0"&amp;DAY($D342),2)&amp;"-"&amp;RIGHT("0"&amp;HOUR($D342),2)&amp;RIGHT("0"&amp;MINUTE($D342),2)&amp;RIGHT("0"&amp;SECOND($D342),2))&amp;"-"&amp;$B342)</f>
      </c>
    </row>
    <row r="343">
      <c r="D343" s="3"/>
      <c r="E343" s="4"/>
      <c r="F343" s="3"/>
      <c r="G343" s="4"/>
      <c r="H343" s="4"/>
      <c r="I343" s="4"/>
      <c r="J343" s="4"/>
      <c r="M343" s="5">
        <f>IF(OR($A343="",$E343="",$G343="",$C343=""),"",ROUND(($G343-$E343)*$C343*IF($B343="Short",-1,1),2))</f>
      </c>
      <c r="N343" s="5">
        <f>IF($M343="","",ROUND($M343-IF($H343="",0,$H343),2))</f>
      </c>
      <c r="O343" s="6">
        <f>IF(OR($N343="",$I343=""),"",IF($E343=$I343,"",ROUND($N343/(ABS($E343-$I343)*$C343),2)))</f>
      </c>
      <c r="P343" s="7">
        <f>IF($N343="","",IF($N343&gt;0,"Win",IF($N343&lt;0,"Loss","Breakeven")))</f>
      </c>
      <c r="Q343" s="7">
        <f>IF($A343="","",IF($D343="","",CHOOSE(WEEKDAY($D343),"Sun","Mon","Tue","Wed","Thu","Fri","Sat")))</f>
      </c>
      <c r="R343" s="5">
        <f>IF($N343="","",SUMIFS($N$2:$N$501,$F$2:$F$501,"&lt;="&amp;$F343))</f>
      </c>
      <c r="S343" s="5">
        <f>IF($R343="","",MAX(0,_xlfn.MAXIFS($R$2:$R$501,$F$2:$F$501,"&lt;="&amp;$F343))-$R343)</f>
      </c>
      <c r="T343" s="7">
        <f>IF($A343="","",IF(OR($F343="",$G343=""),"Open","Closed"))</f>
      </c>
      <c r="U343" s="7">
        <f>IF($A343="","",TimeZone)</f>
      </c>
      <c r="V343" s="7">
        <f>IF($A343="","",$A343&amp;"-"&amp;IF($D343="","",YEAR($D343)&amp;RIGHT("0"&amp;MONTH($D343),2)&amp;RIGHT("0"&amp;DAY($D343),2)&amp;"-"&amp;RIGHT("0"&amp;HOUR($D343),2)&amp;RIGHT("0"&amp;MINUTE($D343),2)&amp;RIGHT("0"&amp;SECOND($D343),2))&amp;"-"&amp;$B343)</f>
      </c>
    </row>
    <row r="344">
      <c r="D344" s="3"/>
      <c r="E344" s="4"/>
      <c r="F344" s="3"/>
      <c r="G344" s="4"/>
      <c r="H344" s="4"/>
      <c r="I344" s="4"/>
      <c r="J344" s="4"/>
      <c r="M344" s="5">
        <f>IF(OR($A344="",$E344="",$G344="",$C344=""),"",ROUND(($G344-$E344)*$C344*IF($B344="Short",-1,1),2))</f>
      </c>
      <c r="N344" s="5">
        <f>IF($M344="","",ROUND($M344-IF($H344="",0,$H344),2))</f>
      </c>
      <c r="O344" s="6">
        <f>IF(OR($N344="",$I344=""),"",IF($E344=$I344,"",ROUND($N344/(ABS($E344-$I344)*$C344),2)))</f>
      </c>
      <c r="P344" s="7">
        <f>IF($N344="","",IF($N344&gt;0,"Win",IF($N344&lt;0,"Loss","Breakeven")))</f>
      </c>
      <c r="Q344" s="7">
        <f>IF($A344="","",IF($D344="","",CHOOSE(WEEKDAY($D344),"Sun","Mon","Tue","Wed","Thu","Fri","Sat")))</f>
      </c>
      <c r="R344" s="5">
        <f>IF($N344="","",SUMIFS($N$2:$N$501,$F$2:$F$501,"&lt;="&amp;$F344))</f>
      </c>
      <c r="S344" s="5">
        <f>IF($R344="","",MAX(0,_xlfn.MAXIFS($R$2:$R$501,$F$2:$F$501,"&lt;="&amp;$F344))-$R344)</f>
      </c>
      <c r="T344" s="7">
        <f>IF($A344="","",IF(OR($F344="",$G344=""),"Open","Closed"))</f>
      </c>
      <c r="U344" s="7">
        <f>IF($A344="","",TimeZone)</f>
      </c>
      <c r="V344" s="7">
        <f>IF($A344="","",$A344&amp;"-"&amp;IF($D344="","",YEAR($D344)&amp;RIGHT("0"&amp;MONTH($D344),2)&amp;RIGHT("0"&amp;DAY($D344),2)&amp;"-"&amp;RIGHT("0"&amp;HOUR($D344),2)&amp;RIGHT("0"&amp;MINUTE($D344),2)&amp;RIGHT("0"&amp;SECOND($D344),2))&amp;"-"&amp;$B344)</f>
      </c>
    </row>
    <row r="345">
      <c r="D345" s="3"/>
      <c r="E345" s="4"/>
      <c r="F345" s="3"/>
      <c r="G345" s="4"/>
      <c r="H345" s="4"/>
      <c r="I345" s="4"/>
      <c r="J345" s="4"/>
      <c r="M345" s="5">
        <f>IF(OR($A345="",$E345="",$G345="",$C345=""),"",ROUND(($G345-$E345)*$C345*IF($B345="Short",-1,1),2))</f>
      </c>
      <c r="N345" s="5">
        <f>IF($M345="","",ROUND($M345-IF($H345="",0,$H345),2))</f>
      </c>
      <c r="O345" s="6">
        <f>IF(OR($N345="",$I345=""),"",IF($E345=$I345,"",ROUND($N345/(ABS($E345-$I345)*$C345),2)))</f>
      </c>
      <c r="P345" s="7">
        <f>IF($N345="","",IF($N345&gt;0,"Win",IF($N345&lt;0,"Loss","Breakeven")))</f>
      </c>
      <c r="Q345" s="7">
        <f>IF($A345="","",IF($D345="","",CHOOSE(WEEKDAY($D345),"Sun","Mon","Tue","Wed","Thu","Fri","Sat")))</f>
      </c>
      <c r="R345" s="5">
        <f>IF($N345="","",SUMIFS($N$2:$N$501,$F$2:$F$501,"&lt;="&amp;$F345))</f>
      </c>
      <c r="S345" s="5">
        <f>IF($R345="","",MAX(0,_xlfn.MAXIFS($R$2:$R$501,$F$2:$F$501,"&lt;="&amp;$F345))-$R345)</f>
      </c>
      <c r="T345" s="7">
        <f>IF($A345="","",IF(OR($F345="",$G345=""),"Open","Closed"))</f>
      </c>
      <c r="U345" s="7">
        <f>IF($A345="","",TimeZone)</f>
      </c>
      <c r="V345" s="7">
        <f>IF($A345="","",$A345&amp;"-"&amp;IF($D345="","",YEAR($D345)&amp;RIGHT("0"&amp;MONTH($D345),2)&amp;RIGHT("0"&amp;DAY($D345),2)&amp;"-"&amp;RIGHT("0"&amp;HOUR($D345),2)&amp;RIGHT("0"&amp;MINUTE($D345),2)&amp;RIGHT("0"&amp;SECOND($D345),2))&amp;"-"&amp;$B345)</f>
      </c>
    </row>
    <row r="346">
      <c r="D346" s="3"/>
      <c r="E346" s="4"/>
      <c r="F346" s="3"/>
      <c r="G346" s="4"/>
      <c r="H346" s="4"/>
      <c r="I346" s="4"/>
      <c r="J346" s="4"/>
      <c r="M346" s="5">
        <f>IF(OR($A346="",$E346="",$G346="",$C346=""),"",ROUND(($G346-$E346)*$C346*IF($B346="Short",-1,1),2))</f>
      </c>
      <c r="N346" s="5">
        <f>IF($M346="","",ROUND($M346-IF($H346="",0,$H346),2))</f>
      </c>
      <c r="O346" s="6">
        <f>IF(OR($N346="",$I346=""),"",IF($E346=$I346,"",ROUND($N346/(ABS($E346-$I346)*$C346),2)))</f>
      </c>
      <c r="P346" s="7">
        <f>IF($N346="","",IF($N346&gt;0,"Win",IF($N346&lt;0,"Loss","Breakeven")))</f>
      </c>
      <c r="Q346" s="7">
        <f>IF($A346="","",IF($D346="","",CHOOSE(WEEKDAY($D346),"Sun","Mon","Tue","Wed","Thu","Fri","Sat")))</f>
      </c>
      <c r="R346" s="5">
        <f>IF($N346="","",SUMIFS($N$2:$N$501,$F$2:$F$501,"&lt;="&amp;$F346))</f>
      </c>
      <c r="S346" s="5">
        <f>IF($R346="","",MAX(0,_xlfn.MAXIFS($R$2:$R$501,$F$2:$F$501,"&lt;="&amp;$F346))-$R346)</f>
      </c>
      <c r="T346" s="7">
        <f>IF($A346="","",IF(OR($F346="",$G346=""),"Open","Closed"))</f>
      </c>
      <c r="U346" s="7">
        <f>IF($A346="","",TimeZone)</f>
      </c>
      <c r="V346" s="7">
        <f>IF($A346="","",$A346&amp;"-"&amp;IF($D346="","",YEAR($D346)&amp;RIGHT("0"&amp;MONTH($D346),2)&amp;RIGHT("0"&amp;DAY($D346),2)&amp;"-"&amp;RIGHT("0"&amp;HOUR($D346),2)&amp;RIGHT("0"&amp;MINUTE($D346),2)&amp;RIGHT("0"&amp;SECOND($D346),2))&amp;"-"&amp;$B346)</f>
      </c>
    </row>
    <row r="347">
      <c r="D347" s="3"/>
      <c r="E347" s="4"/>
      <c r="F347" s="3"/>
      <c r="G347" s="4"/>
      <c r="H347" s="4"/>
      <c r="I347" s="4"/>
      <c r="J347" s="4"/>
      <c r="M347" s="5">
        <f>IF(OR($A347="",$E347="",$G347="",$C347=""),"",ROUND(($G347-$E347)*$C347*IF($B347="Short",-1,1),2))</f>
      </c>
      <c r="N347" s="5">
        <f>IF($M347="","",ROUND($M347-IF($H347="",0,$H347),2))</f>
      </c>
      <c r="O347" s="6">
        <f>IF(OR($N347="",$I347=""),"",IF($E347=$I347,"",ROUND($N347/(ABS($E347-$I347)*$C347),2)))</f>
      </c>
      <c r="P347" s="7">
        <f>IF($N347="","",IF($N347&gt;0,"Win",IF($N347&lt;0,"Loss","Breakeven")))</f>
      </c>
      <c r="Q347" s="7">
        <f>IF($A347="","",IF($D347="","",CHOOSE(WEEKDAY($D347),"Sun","Mon","Tue","Wed","Thu","Fri","Sat")))</f>
      </c>
      <c r="R347" s="5">
        <f>IF($N347="","",SUMIFS($N$2:$N$501,$F$2:$F$501,"&lt;="&amp;$F347))</f>
      </c>
      <c r="S347" s="5">
        <f>IF($R347="","",MAX(0,_xlfn.MAXIFS($R$2:$R$501,$F$2:$F$501,"&lt;="&amp;$F347))-$R347)</f>
      </c>
      <c r="T347" s="7">
        <f>IF($A347="","",IF(OR($F347="",$G347=""),"Open","Closed"))</f>
      </c>
      <c r="U347" s="7">
        <f>IF($A347="","",TimeZone)</f>
      </c>
      <c r="V347" s="7">
        <f>IF($A347="","",$A347&amp;"-"&amp;IF($D347="","",YEAR($D347)&amp;RIGHT("0"&amp;MONTH($D347),2)&amp;RIGHT("0"&amp;DAY($D347),2)&amp;"-"&amp;RIGHT("0"&amp;HOUR($D347),2)&amp;RIGHT("0"&amp;MINUTE($D347),2)&amp;RIGHT("0"&amp;SECOND($D347),2))&amp;"-"&amp;$B347)</f>
      </c>
    </row>
    <row r="348">
      <c r="D348" s="3"/>
      <c r="E348" s="4"/>
      <c r="F348" s="3"/>
      <c r="G348" s="4"/>
      <c r="H348" s="4"/>
      <c r="I348" s="4"/>
      <c r="J348" s="4"/>
      <c r="M348" s="5">
        <f>IF(OR($A348="",$E348="",$G348="",$C348=""),"",ROUND(($G348-$E348)*$C348*IF($B348="Short",-1,1),2))</f>
      </c>
      <c r="N348" s="5">
        <f>IF($M348="","",ROUND($M348-IF($H348="",0,$H348),2))</f>
      </c>
      <c r="O348" s="6">
        <f>IF(OR($N348="",$I348=""),"",IF($E348=$I348,"",ROUND($N348/(ABS($E348-$I348)*$C348),2)))</f>
      </c>
      <c r="P348" s="7">
        <f>IF($N348="","",IF($N348&gt;0,"Win",IF($N348&lt;0,"Loss","Breakeven")))</f>
      </c>
      <c r="Q348" s="7">
        <f>IF($A348="","",IF($D348="","",CHOOSE(WEEKDAY($D348),"Sun","Mon","Tue","Wed","Thu","Fri","Sat")))</f>
      </c>
      <c r="R348" s="5">
        <f>IF($N348="","",SUMIFS($N$2:$N$501,$F$2:$F$501,"&lt;="&amp;$F348))</f>
      </c>
      <c r="S348" s="5">
        <f>IF($R348="","",MAX(0,_xlfn.MAXIFS($R$2:$R$501,$F$2:$F$501,"&lt;="&amp;$F348))-$R348)</f>
      </c>
      <c r="T348" s="7">
        <f>IF($A348="","",IF(OR($F348="",$G348=""),"Open","Closed"))</f>
      </c>
      <c r="U348" s="7">
        <f>IF($A348="","",TimeZone)</f>
      </c>
      <c r="V348" s="7">
        <f>IF($A348="","",$A348&amp;"-"&amp;IF($D348="","",YEAR($D348)&amp;RIGHT("0"&amp;MONTH($D348),2)&amp;RIGHT("0"&amp;DAY($D348),2)&amp;"-"&amp;RIGHT("0"&amp;HOUR($D348),2)&amp;RIGHT("0"&amp;MINUTE($D348),2)&amp;RIGHT("0"&amp;SECOND($D348),2))&amp;"-"&amp;$B348)</f>
      </c>
    </row>
    <row r="349">
      <c r="D349" s="3"/>
      <c r="E349" s="4"/>
      <c r="F349" s="3"/>
      <c r="G349" s="4"/>
      <c r="H349" s="4"/>
      <c r="I349" s="4"/>
      <c r="J349" s="4"/>
      <c r="M349" s="5">
        <f>IF(OR($A349="",$E349="",$G349="",$C349=""),"",ROUND(($G349-$E349)*$C349*IF($B349="Short",-1,1),2))</f>
      </c>
      <c r="N349" s="5">
        <f>IF($M349="","",ROUND($M349-IF($H349="",0,$H349),2))</f>
      </c>
      <c r="O349" s="6">
        <f>IF(OR($N349="",$I349=""),"",IF($E349=$I349,"",ROUND($N349/(ABS($E349-$I349)*$C349),2)))</f>
      </c>
      <c r="P349" s="7">
        <f>IF($N349="","",IF($N349&gt;0,"Win",IF($N349&lt;0,"Loss","Breakeven")))</f>
      </c>
      <c r="Q349" s="7">
        <f>IF($A349="","",IF($D349="","",CHOOSE(WEEKDAY($D349),"Sun","Mon","Tue","Wed","Thu","Fri","Sat")))</f>
      </c>
      <c r="R349" s="5">
        <f>IF($N349="","",SUMIFS($N$2:$N$501,$F$2:$F$501,"&lt;="&amp;$F349))</f>
      </c>
      <c r="S349" s="5">
        <f>IF($R349="","",MAX(0,_xlfn.MAXIFS($R$2:$R$501,$F$2:$F$501,"&lt;="&amp;$F349))-$R349)</f>
      </c>
      <c r="T349" s="7">
        <f>IF($A349="","",IF(OR($F349="",$G349=""),"Open","Closed"))</f>
      </c>
      <c r="U349" s="7">
        <f>IF($A349="","",TimeZone)</f>
      </c>
      <c r="V349" s="7">
        <f>IF($A349="","",$A349&amp;"-"&amp;IF($D349="","",YEAR($D349)&amp;RIGHT("0"&amp;MONTH($D349),2)&amp;RIGHT("0"&amp;DAY($D349),2)&amp;"-"&amp;RIGHT("0"&amp;HOUR($D349),2)&amp;RIGHT("0"&amp;MINUTE($D349),2)&amp;RIGHT("0"&amp;SECOND($D349),2))&amp;"-"&amp;$B349)</f>
      </c>
    </row>
    <row r="350">
      <c r="D350" s="3"/>
      <c r="E350" s="4"/>
      <c r="F350" s="3"/>
      <c r="G350" s="4"/>
      <c r="H350" s="4"/>
      <c r="I350" s="4"/>
      <c r="J350" s="4"/>
      <c r="M350" s="5">
        <f>IF(OR($A350="",$E350="",$G350="",$C350=""),"",ROUND(($G350-$E350)*$C350*IF($B350="Short",-1,1),2))</f>
      </c>
      <c r="N350" s="5">
        <f>IF($M350="","",ROUND($M350-IF($H350="",0,$H350),2))</f>
      </c>
      <c r="O350" s="6">
        <f>IF(OR($N350="",$I350=""),"",IF($E350=$I350,"",ROUND($N350/(ABS($E350-$I350)*$C350),2)))</f>
      </c>
      <c r="P350" s="7">
        <f>IF($N350="","",IF($N350&gt;0,"Win",IF($N350&lt;0,"Loss","Breakeven")))</f>
      </c>
      <c r="Q350" s="7">
        <f>IF($A350="","",IF($D350="","",CHOOSE(WEEKDAY($D350),"Sun","Mon","Tue","Wed","Thu","Fri","Sat")))</f>
      </c>
      <c r="R350" s="5">
        <f>IF($N350="","",SUMIFS($N$2:$N$501,$F$2:$F$501,"&lt;="&amp;$F350))</f>
      </c>
      <c r="S350" s="5">
        <f>IF($R350="","",MAX(0,_xlfn.MAXIFS($R$2:$R$501,$F$2:$F$501,"&lt;="&amp;$F350))-$R350)</f>
      </c>
      <c r="T350" s="7">
        <f>IF($A350="","",IF(OR($F350="",$G350=""),"Open","Closed"))</f>
      </c>
      <c r="U350" s="7">
        <f>IF($A350="","",TimeZone)</f>
      </c>
      <c r="V350" s="7">
        <f>IF($A350="","",$A350&amp;"-"&amp;IF($D350="","",YEAR($D350)&amp;RIGHT("0"&amp;MONTH($D350),2)&amp;RIGHT("0"&amp;DAY($D350),2)&amp;"-"&amp;RIGHT("0"&amp;HOUR($D350),2)&amp;RIGHT("0"&amp;MINUTE($D350),2)&amp;RIGHT("0"&amp;SECOND($D350),2))&amp;"-"&amp;$B350)</f>
      </c>
    </row>
    <row r="351">
      <c r="D351" s="3"/>
      <c r="E351" s="4"/>
      <c r="F351" s="3"/>
      <c r="G351" s="4"/>
      <c r="H351" s="4"/>
      <c r="I351" s="4"/>
      <c r="J351" s="4"/>
      <c r="M351" s="5">
        <f>IF(OR($A351="",$E351="",$G351="",$C351=""),"",ROUND(($G351-$E351)*$C351*IF($B351="Short",-1,1),2))</f>
      </c>
      <c r="N351" s="5">
        <f>IF($M351="","",ROUND($M351-IF($H351="",0,$H351),2))</f>
      </c>
      <c r="O351" s="6">
        <f>IF(OR($N351="",$I351=""),"",IF($E351=$I351,"",ROUND($N351/(ABS($E351-$I351)*$C351),2)))</f>
      </c>
      <c r="P351" s="7">
        <f>IF($N351="","",IF($N351&gt;0,"Win",IF($N351&lt;0,"Loss","Breakeven")))</f>
      </c>
      <c r="Q351" s="7">
        <f>IF($A351="","",IF($D351="","",CHOOSE(WEEKDAY($D351),"Sun","Mon","Tue","Wed","Thu","Fri","Sat")))</f>
      </c>
      <c r="R351" s="5">
        <f>IF($N351="","",SUMIFS($N$2:$N$501,$F$2:$F$501,"&lt;="&amp;$F351))</f>
      </c>
      <c r="S351" s="5">
        <f>IF($R351="","",MAX(0,_xlfn.MAXIFS($R$2:$R$501,$F$2:$F$501,"&lt;="&amp;$F351))-$R351)</f>
      </c>
      <c r="T351" s="7">
        <f>IF($A351="","",IF(OR($F351="",$G351=""),"Open","Closed"))</f>
      </c>
      <c r="U351" s="7">
        <f>IF($A351="","",TimeZone)</f>
      </c>
      <c r="V351" s="7">
        <f>IF($A351="","",$A351&amp;"-"&amp;IF($D351="","",YEAR($D351)&amp;RIGHT("0"&amp;MONTH($D351),2)&amp;RIGHT("0"&amp;DAY($D351),2)&amp;"-"&amp;RIGHT("0"&amp;HOUR($D351),2)&amp;RIGHT("0"&amp;MINUTE($D351),2)&amp;RIGHT("0"&amp;SECOND($D351),2))&amp;"-"&amp;$B351)</f>
      </c>
    </row>
    <row r="352">
      <c r="D352" s="3"/>
      <c r="E352" s="4"/>
      <c r="F352" s="3"/>
      <c r="G352" s="4"/>
      <c r="H352" s="4"/>
      <c r="I352" s="4"/>
      <c r="J352" s="4"/>
      <c r="M352" s="5">
        <f>IF(OR($A352="",$E352="",$G352="",$C352=""),"",ROUND(($G352-$E352)*$C352*IF($B352="Short",-1,1),2))</f>
      </c>
      <c r="N352" s="5">
        <f>IF($M352="","",ROUND($M352-IF($H352="",0,$H352),2))</f>
      </c>
      <c r="O352" s="6">
        <f>IF(OR($N352="",$I352=""),"",IF($E352=$I352,"",ROUND($N352/(ABS($E352-$I352)*$C352),2)))</f>
      </c>
      <c r="P352" s="7">
        <f>IF($N352="","",IF($N352&gt;0,"Win",IF($N352&lt;0,"Loss","Breakeven")))</f>
      </c>
      <c r="Q352" s="7">
        <f>IF($A352="","",IF($D352="","",CHOOSE(WEEKDAY($D352),"Sun","Mon","Tue","Wed","Thu","Fri","Sat")))</f>
      </c>
      <c r="R352" s="5">
        <f>IF($N352="","",SUMIFS($N$2:$N$501,$F$2:$F$501,"&lt;="&amp;$F352))</f>
      </c>
      <c r="S352" s="5">
        <f>IF($R352="","",MAX(0,_xlfn.MAXIFS($R$2:$R$501,$F$2:$F$501,"&lt;="&amp;$F352))-$R352)</f>
      </c>
      <c r="T352" s="7">
        <f>IF($A352="","",IF(OR($F352="",$G352=""),"Open","Closed"))</f>
      </c>
      <c r="U352" s="7">
        <f>IF($A352="","",TimeZone)</f>
      </c>
      <c r="V352" s="7">
        <f>IF($A352="","",$A352&amp;"-"&amp;IF($D352="","",YEAR($D352)&amp;RIGHT("0"&amp;MONTH($D352),2)&amp;RIGHT("0"&amp;DAY($D352),2)&amp;"-"&amp;RIGHT("0"&amp;HOUR($D352),2)&amp;RIGHT("0"&amp;MINUTE($D352),2)&amp;RIGHT("0"&amp;SECOND($D352),2))&amp;"-"&amp;$B352)</f>
      </c>
    </row>
    <row r="353">
      <c r="D353" s="3"/>
      <c r="E353" s="4"/>
      <c r="F353" s="3"/>
      <c r="G353" s="4"/>
      <c r="H353" s="4"/>
      <c r="I353" s="4"/>
      <c r="J353" s="4"/>
      <c r="M353" s="5">
        <f>IF(OR($A353="",$E353="",$G353="",$C353=""),"",ROUND(($G353-$E353)*$C353*IF($B353="Short",-1,1),2))</f>
      </c>
      <c r="N353" s="5">
        <f>IF($M353="","",ROUND($M353-IF($H353="",0,$H353),2))</f>
      </c>
      <c r="O353" s="6">
        <f>IF(OR($N353="",$I353=""),"",IF($E353=$I353,"",ROUND($N353/(ABS($E353-$I353)*$C353),2)))</f>
      </c>
      <c r="P353" s="7">
        <f>IF($N353="","",IF($N353&gt;0,"Win",IF($N353&lt;0,"Loss","Breakeven")))</f>
      </c>
      <c r="Q353" s="7">
        <f>IF($A353="","",IF($D353="","",CHOOSE(WEEKDAY($D353),"Sun","Mon","Tue","Wed","Thu","Fri","Sat")))</f>
      </c>
      <c r="R353" s="5">
        <f>IF($N353="","",SUMIFS($N$2:$N$501,$F$2:$F$501,"&lt;="&amp;$F353))</f>
      </c>
      <c r="S353" s="5">
        <f>IF($R353="","",MAX(0,_xlfn.MAXIFS($R$2:$R$501,$F$2:$F$501,"&lt;="&amp;$F353))-$R353)</f>
      </c>
      <c r="T353" s="7">
        <f>IF($A353="","",IF(OR($F353="",$G353=""),"Open","Closed"))</f>
      </c>
      <c r="U353" s="7">
        <f>IF($A353="","",TimeZone)</f>
      </c>
      <c r="V353" s="7">
        <f>IF($A353="","",$A353&amp;"-"&amp;IF($D353="","",YEAR($D353)&amp;RIGHT("0"&amp;MONTH($D353),2)&amp;RIGHT("0"&amp;DAY($D353),2)&amp;"-"&amp;RIGHT("0"&amp;HOUR($D353),2)&amp;RIGHT("0"&amp;MINUTE($D353),2)&amp;RIGHT("0"&amp;SECOND($D353),2))&amp;"-"&amp;$B353)</f>
      </c>
    </row>
    <row r="354">
      <c r="D354" s="3"/>
      <c r="E354" s="4"/>
      <c r="F354" s="3"/>
      <c r="G354" s="4"/>
      <c r="H354" s="4"/>
      <c r="I354" s="4"/>
      <c r="J354" s="4"/>
      <c r="M354" s="5">
        <f>IF(OR($A354="",$E354="",$G354="",$C354=""),"",ROUND(($G354-$E354)*$C354*IF($B354="Short",-1,1),2))</f>
      </c>
      <c r="N354" s="5">
        <f>IF($M354="","",ROUND($M354-IF($H354="",0,$H354),2))</f>
      </c>
      <c r="O354" s="6">
        <f>IF(OR($N354="",$I354=""),"",IF($E354=$I354,"",ROUND($N354/(ABS($E354-$I354)*$C354),2)))</f>
      </c>
      <c r="P354" s="7">
        <f>IF($N354="","",IF($N354&gt;0,"Win",IF($N354&lt;0,"Loss","Breakeven")))</f>
      </c>
      <c r="Q354" s="7">
        <f>IF($A354="","",IF($D354="","",CHOOSE(WEEKDAY($D354),"Sun","Mon","Tue","Wed","Thu","Fri","Sat")))</f>
      </c>
      <c r="R354" s="5">
        <f>IF($N354="","",SUMIFS($N$2:$N$501,$F$2:$F$501,"&lt;="&amp;$F354))</f>
      </c>
      <c r="S354" s="5">
        <f>IF($R354="","",MAX(0,_xlfn.MAXIFS($R$2:$R$501,$F$2:$F$501,"&lt;="&amp;$F354))-$R354)</f>
      </c>
      <c r="T354" s="7">
        <f>IF($A354="","",IF(OR($F354="",$G354=""),"Open","Closed"))</f>
      </c>
      <c r="U354" s="7">
        <f>IF($A354="","",TimeZone)</f>
      </c>
      <c r="V354" s="7">
        <f>IF($A354="","",$A354&amp;"-"&amp;IF($D354="","",YEAR($D354)&amp;RIGHT("0"&amp;MONTH($D354),2)&amp;RIGHT("0"&amp;DAY($D354),2)&amp;"-"&amp;RIGHT("0"&amp;HOUR($D354),2)&amp;RIGHT("0"&amp;MINUTE($D354),2)&amp;RIGHT("0"&amp;SECOND($D354),2))&amp;"-"&amp;$B354)</f>
      </c>
    </row>
    <row r="355">
      <c r="D355" s="3"/>
      <c r="E355" s="4"/>
      <c r="F355" s="3"/>
      <c r="G355" s="4"/>
      <c r="H355" s="4"/>
      <c r="I355" s="4"/>
      <c r="J355" s="4"/>
      <c r="M355" s="5">
        <f>IF(OR($A355="",$E355="",$G355="",$C355=""),"",ROUND(($G355-$E355)*$C355*IF($B355="Short",-1,1),2))</f>
      </c>
      <c r="N355" s="5">
        <f>IF($M355="","",ROUND($M355-IF($H355="",0,$H355),2))</f>
      </c>
      <c r="O355" s="6">
        <f>IF(OR($N355="",$I355=""),"",IF($E355=$I355,"",ROUND($N355/(ABS($E355-$I355)*$C355),2)))</f>
      </c>
      <c r="P355" s="7">
        <f>IF($N355="","",IF($N355&gt;0,"Win",IF($N355&lt;0,"Loss","Breakeven")))</f>
      </c>
      <c r="Q355" s="7">
        <f>IF($A355="","",IF($D355="","",CHOOSE(WEEKDAY($D355),"Sun","Mon","Tue","Wed","Thu","Fri","Sat")))</f>
      </c>
      <c r="R355" s="5">
        <f>IF($N355="","",SUMIFS($N$2:$N$501,$F$2:$F$501,"&lt;="&amp;$F355))</f>
      </c>
      <c r="S355" s="5">
        <f>IF($R355="","",MAX(0,_xlfn.MAXIFS($R$2:$R$501,$F$2:$F$501,"&lt;="&amp;$F355))-$R355)</f>
      </c>
      <c r="T355" s="7">
        <f>IF($A355="","",IF(OR($F355="",$G355=""),"Open","Closed"))</f>
      </c>
      <c r="U355" s="7">
        <f>IF($A355="","",TimeZone)</f>
      </c>
      <c r="V355" s="7">
        <f>IF($A355="","",$A355&amp;"-"&amp;IF($D355="","",YEAR($D355)&amp;RIGHT("0"&amp;MONTH($D355),2)&amp;RIGHT("0"&amp;DAY($D355),2)&amp;"-"&amp;RIGHT("0"&amp;HOUR($D355),2)&amp;RIGHT("0"&amp;MINUTE($D355),2)&amp;RIGHT("0"&amp;SECOND($D355),2))&amp;"-"&amp;$B355)</f>
      </c>
    </row>
    <row r="356">
      <c r="D356" s="3"/>
      <c r="E356" s="4"/>
      <c r="F356" s="3"/>
      <c r="G356" s="4"/>
      <c r="H356" s="4"/>
      <c r="I356" s="4"/>
      <c r="J356" s="4"/>
      <c r="M356" s="5">
        <f>IF(OR($A356="",$E356="",$G356="",$C356=""),"",ROUND(($G356-$E356)*$C356*IF($B356="Short",-1,1),2))</f>
      </c>
      <c r="N356" s="5">
        <f>IF($M356="","",ROUND($M356-IF($H356="",0,$H356),2))</f>
      </c>
      <c r="O356" s="6">
        <f>IF(OR($N356="",$I356=""),"",IF($E356=$I356,"",ROUND($N356/(ABS($E356-$I356)*$C356),2)))</f>
      </c>
      <c r="P356" s="7">
        <f>IF($N356="","",IF($N356&gt;0,"Win",IF($N356&lt;0,"Loss","Breakeven")))</f>
      </c>
      <c r="Q356" s="7">
        <f>IF($A356="","",IF($D356="","",CHOOSE(WEEKDAY($D356),"Sun","Mon","Tue","Wed","Thu","Fri","Sat")))</f>
      </c>
      <c r="R356" s="5">
        <f>IF($N356="","",SUMIFS($N$2:$N$501,$F$2:$F$501,"&lt;="&amp;$F356))</f>
      </c>
      <c r="S356" s="5">
        <f>IF($R356="","",MAX(0,_xlfn.MAXIFS($R$2:$R$501,$F$2:$F$501,"&lt;="&amp;$F356))-$R356)</f>
      </c>
      <c r="T356" s="7">
        <f>IF($A356="","",IF(OR($F356="",$G356=""),"Open","Closed"))</f>
      </c>
      <c r="U356" s="7">
        <f>IF($A356="","",TimeZone)</f>
      </c>
      <c r="V356" s="7">
        <f>IF($A356="","",$A356&amp;"-"&amp;IF($D356="","",YEAR($D356)&amp;RIGHT("0"&amp;MONTH($D356),2)&amp;RIGHT("0"&amp;DAY($D356),2)&amp;"-"&amp;RIGHT("0"&amp;HOUR($D356),2)&amp;RIGHT("0"&amp;MINUTE($D356),2)&amp;RIGHT("0"&amp;SECOND($D356),2))&amp;"-"&amp;$B356)</f>
      </c>
    </row>
    <row r="357">
      <c r="D357" s="3"/>
      <c r="E357" s="4"/>
      <c r="F357" s="3"/>
      <c r="G357" s="4"/>
      <c r="H357" s="4"/>
      <c r="I357" s="4"/>
      <c r="J357" s="4"/>
      <c r="M357" s="5">
        <f>IF(OR($A357="",$E357="",$G357="",$C357=""),"",ROUND(($G357-$E357)*$C357*IF($B357="Short",-1,1),2))</f>
      </c>
      <c r="N357" s="5">
        <f>IF($M357="","",ROUND($M357-IF($H357="",0,$H357),2))</f>
      </c>
      <c r="O357" s="6">
        <f>IF(OR($N357="",$I357=""),"",IF($E357=$I357,"",ROUND($N357/(ABS($E357-$I357)*$C357),2)))</f>
      </c>
      <c r="P357" s="7">
        <f>IF($N357="","",IF($N357&gt;0,"Win",IF($N357&lt;0,"Loss","Breakeven")))</f>
      </c>
      <c r="Q357" s="7">
        <f>IF($A357="","",IF($D357="","",CHOOSE(WEEKDAY($D357),"Sun","Mon","Tue","Wed","Thu","Fri","Sat")))</f>
      </c>
      <c r="R357" s="5">
        <f>IF($N357="","",SUMIFS($N$2:$N$501,$F$2:$F$501,"&lt;="&amp;$F357))</f>
      </c>
      <c r="S357" s="5">
        <f>IF($R357="","",MAX(0,_xlfn.MAXIFS($R$2:$R$501,$F$2:$F$501,"&lt;="&amp;$F357))-$R357)</f>
      </c>
      <c r="T357" s="7">
        <f>IF($A357="","",IF(OR($F357="",$G357=""),"Open","Closed"))</f>
      </c>
      <c r="U357" s="7">
        <f>IF($A357="","",TimeZone)</f>
      </c>
      <c r="V357" s="7">
        <f>IF($A357="","",$A357&amp;"-"&amp;IF($D357="","",YEAR($D357)&amp;RIGHT("0"&amp;MONTH($D357),2)&amp;RIGHT("0"&amp;DAY($D357),2)&amp;"-"&amp;RIGHT("0"&amp;HOUR($D357),2)&amp;RIGHT("0"&amp;MINUTE($D357),2)&amp;RIGHT("0"&amp;SECOND($D357),2))&amp;"-"&amp;$B357)</f>
      </c>
    </row>
    <row r="358">
      <c r="D358" s="3"/>
      <c r="E358" s="4"/>
      <c r="F358" s="3"/>
      <c r="G358" s="4"/>
      <c r="H358" s="4"/>
      <c r="I358" s="4"/>
      <c r="J358" s="4"/>
      <c r="M358" s="5">
        <f>IF(OR($A358="",$E358="",$G358="",$C358=""),"",ROUND(($G358-$E358)*$C358*IF($B358="Short",-1,1),2))</f>
      </c>
      <c r="N358" s="5">
        <f>IF($M358="","",ROUND($M358-IF($H358="",0,$H358),2))</f>
      </c>
      <c r="O358" s="6">
        <f>IF(OR($N358="",$I358=""),"",IF($E358=$I358,"",ROUND($N358/(ABS($E358-$I358)*$C358),2)))</f>
      </c>
      <c r="P358" s="7">
        <f>IF($N358="","",IF($N358&gt;0,"Win",IF($N358&lt;0,"Loss","Breakeven")))</f>
      </c>
      <c r="Q358" s="7">
        <f>IF($A358="","",IF($D358="","",CHOOSE(WEEKDAY($D358),"Sun","Mon","Tue","Wed","Thu","Fri","Sat")))</f>
      </c>
      <c r="R358" s="5">
        <f>IF($N358="","",SUMIFS($N$2:$N$501,$F$2:$F$501,"&lt;="&amp;$F358))</f>
      </c>
      <c r="S358" s="5">
        <f>IF($R358="","",MAX(0,_xlfn.MAXIFS($R$2:$R$501,$F$2:$F$501,"&lt;="&amp;$F358))-$R358)</f>
      </c>
      <c r="T358" s="7">
        <f>IF($A358="","",IF(OR($F358="",$G358=""),"Open","Closed"))</f>
      </c>
      <c r="U358" s="7">
        <f>IF($A358="","",TimeZone)</f>
      </c>
      <c r="V358" s="7">
        <f>IF($A358="","",$A358&amp;"-"&amp;IF($D358="","",YEAR($D358)&amp;RIGHT("0"&amp;MONTH($D358),2)&amp;RIGHT("0"&amp;DAY($D358),2)&amp;"-"&amp;RIGHT("0"&amp;HOUR($D358),2)&amp;RIGHT("0"&amp;MINUTE($D358),2)&amp;RIGHT("0"&amp;SECOND($D358),2))&amp;"-"&amp;$B358)</f>
      </c>
    </row>
    <row r="359">
      <c r="D359" s="3"/>
      <c r="E359" s="4"/>
      <c r="F359" s="3"/>
      <c r="G359" s="4"/>
      <c r="H359" s="4"/>
      <c r="I359" s="4"/>
      <c r="J359" s="4"/>
      <c r="M359" s="5">
        <f>IF(OR($A359="",$E359="",$G359="",$C359=""),"",ROUND(($G359-$E359)*$C359*IF($B359="Short",-1,1),2))</f>
      </c>
      <c r="N359" s="5">
        <f>IF($M359="","",ROUND($M359-IF($H359="",0,$H359),2))</f>
      </c>
      <c r="O359" s="6">
        <f>IF(OR($N359="",$I359=""),"",IF($E359=$I359,"",ROUND($N359/(ABS($E359-$I359)*$C359),2)))</f>
      </c>
      <c r="P359" s="7">
        <f>IF($N359="","",IF($N359&gt;0,"Win",IF($N359&lt;0,"Loss","Breakeven")))</f>
      </c>
      <c r="Q359" s="7">
        <f>IF($A359="","",IF($D359="","",CHOOSE(WEEKDAY($D359),"Sun","Mon","Tue","Wed","Thu","Fri","Sat")))</f>
      </c>
      <c r="R359" s="5">
        <f>IF($N359="","",SUMIFS($N$2:$N$501,$F$2:$F$501,"&lt;="&amp;$F359))</f>
      </c>
      <c r="S359" s="5">
        <f>IF($R359="","",MAX(0,_xlfn.MAXIFS($R$2:$R$501,$F$2:$F$501,"&lt;="&amp;$F359))-$R359)</f>
      </c>
      <c r="T359" s="7">
        <f>IF($A359="","",IF(OR($F359="",$G359=""),"Open","Closed"))</f>
      </c>
      <c r="U359" s="7">
        <f>IF($A359="","",TimeZone)</f>
      </c>
      <c r="V359" s="7">
        <f>IF($A359="","",$A359&amp;"-"&amp;IF($D359="","",YEAR($D359)&amp;RIGHT("0"&amp;MONTH($D359),2)&amp;RIGHT("0"&amp;DAY($D359),2)&amp;"-"&amp;RIGHT("0"&amp;HOUR($D359),2)&amp;RIGHT("0"&amp;MINUTE($D359),2)&amp;RIGHT("0"&amp;SECOND($D359),2))&amp;"-"&amp;$B359)</f>
      </c>
    </row>
    <row r="360">
      <c r="D360" s="3"/>
      <c r="E360" s="4"/>
      <c r="F360" s="3"/>
      <c r="G360" s="4"/>
      <c r="H360" s="4"/>
      <c r="I360" s="4"/>
      <c r="J360" s="4"/>
      <c r="M360" s="5">
        <f>IF(OR($A360="",$E360="",$G360="",$C360=""),"",ROUND(($G360-$E360)*$C360*IF($B360="Short",-1,1),2))</f>
      </c>
      <c r="N360" s="5">
        <f>IF($M360="","",ROUND($M360-IF($H360="",0,$H360),2))</f>
      </c>
      <c r="O360" s="6">
        <f>IF(OR($N360="",$I360=""),"",IF($E360=$I360,"",ROUND($N360/(ABS($E360-$I360)*$C360),2)))</f>
      </c>
      <c r="P360" s="7">
        <f>IF($N360="","",IF($N360&gt;0,"Win",IF($N360&lt;0,"Loss","Breakeven")))</f>
      </c>
      <c r="Q360" s="7">
        <f>IF($A360="","",IF($D360="","",CHOOSE(WEEKDAY($D360),"Sun","Mon","Tue","Wed","Thu","Fri","Sat")))</f>
      </c>
      <c r="R360" s="5">
        <f>IF($N360="","",SUMIFS($N$2:$N$501,$F$2:$F$501,"&lt;="&amp;$F360))</f>
      </c>
      <c r="S360" s="5">
        <f>IF($R360="","",MAX(0,_xlfn.MAXIFS($R$2:$R$501,$F$2:$F$501,"&lt;="&amp;$F360))-$R360)</f>
      </c>
      <c r="T360" s="7">
        <f>IF($A360="","",IF(OR($F360="",$G360=""),"Open","Closed"))</f>
      </c>
      <c r="U360" s="7">
        <f>IF($A360="","",TimeZone)</f>
      </c>
      <c r="V360" s="7">
        <f>IF($A360="","",$A360&amp;"-"&amp;IF($D360="","",YEAR($D360)&amp;RIGHT("0"&amp;MONTH($D360),2)&amp;RIGHT("0"&amp;DAY($D360),2)&amp;"-"&amp;RIGHT("0"&amp;HOUR($D360),2)&amp;RIGHT("0"&amp;MINUTE($D360),2)&amp;RIGHT("0"&amp;SECOND($D360),2))&amp;"-"&amp;$B360)</f>
      </c>
    </row>
    <row r="361">
      <c r="D361" s="3"/>
      <c r="E361" s="4"/>
      <c r="F361" s="3"/>
      <c r="G361" s="4"/>
      <c r="H361" s="4"/>
      <c r="I361" s="4"/>
      <c r="J361" s="4"/>
      <c r="M361" s="5">
        <f>IF(OR($A361="",$E361="",$G361="",$C361=""),"",ROUND(($G361-$E361)*$C361*IF($B361="Short",-1,1),2))</f>
      </c>
      <c r="N361" s="5">
        <f>IF($M361="","",ROUND($M361-IF($H361="",0,$H361),2))</f>
      </c>
      <c r="O361" s="6">
        <f>IF(OR($N361="",$I361=""),"",IF($E361=$I361,"",ROUND($N361/(ABS($E361-$I361)*$C361),2)))</f>
      </c>
      <c r="P361" s="7">
        <f>IF($N361="","",IF($N361&gt;0,"Win",IF($N361&lt;0,"Loss","Breakeven")))</f>
      </c>
      <c r="Q361" s="7">
        <f>IF($A361="","",IF($D361="","",CHOOSE(WEEKDAY($D361),"Sun","Mon","Tue","Wed","Thu","Fri","Sat")))</f>
      </c>
      <c r="R361" s="5">
        <f>IF($N361="","",SUMIFS($N$2:$N$501,$F$2:$F$501,"&lt;="&amp;$F361))</f>
      </c>
      <c r="S361" s="5">
        <f>IF($R361="","",MAX(0,_xlfn.MAXIFS($R$2:$R$501,$F$2:$F$501,"&lt;="&amp;$F361))-$R361)</f>
      </c>
      <c r="T361" s="7">
        <f>IF($A361="","",IF(OR($F361="",$G361=""),"Open","Closed"))</f>
      </c>
      <c r="U361" s="7">
        <f>IF($A361="","",TimeZone)</f>
      </c>
      <c r="V361" s="7">
        <f>IF($A361="","",$A361&amp;"-"&amp;IF($D361="","",YEAR($D361)&amp;RIGHT("0"&amp;MONTH($D361),2)&amp;RIGHT("0"&amp;DAY($D361),2)&amp;"-"&amp;RIGHT("0"&amp;HOUR($D361),2)&amp;RIGHT("0"&amp;MINUTE($D361),2)&amp;RIGHT("0"&amp;SECOND($D361),2))&amp;"-"&amp;$B361)</f>
      </c>
    </row>
    <row r="362">
      <c r="D362" s="3"/>
      <c r="E362" s="4"/>
      <c r="F362" s="3"/>
      <c r="G362" s="4"/>
      <c r="H362" s="4"/>
      <c r="I362" s="4"/>
      <c r="J362" s="4"/>
      <c r="M362" s="5">
        <f>IF(OR($A362="",$E362="",$G362="",$C362=""),"",ROUND(($G362-$E362)*$C362*IF($B362="Short",-1,1),2))</f>
      </c>
      <c r="N362" s="5">
        <f>IF($M362="","",ROUND($M362-IF($H362="",0,$H362),2))</f>
      </c>
      <c r="O362" s="6">
        <f>IF(OR($N362="",$I362=""),"",IF($E362=$I362,"",ROUND($N362/(ABS($E362-$I362)*$C362),2)))</f>
      </c>
      <c r="P362" s="7">
        <f>IF($N362="","",IF($N362&gt;0,"Win",IF($N362&lt;0,"Loss","Breakeven")))</f>
      </c>
      <c r="Q362" s="7">
        <f>IF($A362="","",IF($D362="","",CHOOSE(WEEKDAY($D362),"Sun","Mon","Tue","Wed","Thu","Fri","Sat")))</f>
      </c>
      <c r="R362" s="5">
        <f>IF($N362="","",SUMIFS($N$2:$N$501,$F$2:$F$501,"&lt;="&amp;$F362))</f>
      </c>
      <c r="S362" s="5">
        <f>IF($R362="","",MAX(0,_xlfn.MAXIFS($R$2:$R$501,$F$2:$F$501,"&lt;="&amp;$F362))-$R362)</f>
      </c>
      <c r="T362" s="7">
        <f>IF($A362="","",IF(OR($F362="",$G362=""),"Open","Closed"))</f>
      </c>
      <c r="U362" s="7">
        <f>IF($A362="","",TimeZone)</f>
      </c>
      <c r="V362" s="7">
        <f>IF($A362="","",$A362&amp;"-"&amp;IF($D362="","",YEAR($D362)&amp;RIGHT("0"&amp;MONTH($D362),2)&amp;RIGHT("0"&amp;DAY($D362),2)&amp;"-"&amp;RIGHT("0"&amp;HOUR($D362),2)&amp;RIGHT("0"&amp;MINUTE($D362),2)&amp;RIGHT("0"&amp;SECOND($D362),2))&amp;"-"&amp;$B362)</f>
      </c>
    </row>
    <row r="363">
      <c r="D363" s="3"/>
      <c r="E363" s="4"/>
      <c r="F363" s="3"/>
      <c r="G363" s="4"/>
      <c r="H363" s="4"/>
      <c r="I363" s="4"/>
      <c r="J363" s="4"/>
      <c r="M363" s="5">
        <f>IF(OR($A363="",$E363="",$G363="",$C363=""),"",ROUND(($G363-$E363)*$C363*IF($B363="Short",-1,1),2))</f>
      </c>
      <c r="N363" s="5">
        <f>IF($M363="","",ROUND($M363-IF($H363="",0,$H363),2))</f>
      </c>
      <c r="O363" s="6">
        <f>IF(OR($N363="",$I363=""),"",IF($E363=$I363,"",ROUND($N363/(ABS($E363-$I363)*$C363),2)))</f>
      </c>
      <c r="P363" s="7">
        <f>IF($N363="","",IF($N363&gt;0,"Win",IF($N363&lt;0,"Loss","Breakeven")))</f>
      </c>
      <c r="Q363" s="7">
        <f>IF($A363="","",IF($D363="","",CHOOSE(WEEKDAY($D363),"Sun","Mon","Tue","Wed","Thu","Fri","Sat")))</f>
      </c>
      <c r="R363" s="5">
        <f>IF($N363="","",SUMIFS($N$2:$N$501,$F$2:$F$501,"&lt;="&amp;$F363))</f>
      </c>
      <c r="S363" s="5">
        <f>IF($R363="","",MAX(0,_xlfn.MAXIFS($R$2:$R$501,$F$2:$F$501,"&lt;="&amp;$F363))-$R363)</f>
      </c>
      <c r="T363" s="7">
        <f>IF($A363="","",IF(OR($F363="",$G363=""),"Open","Closed"))</f>
      </c>
      <c r="U363" s="7">
        <f>IF($A363="","",TimeZone)</f>
      </c>
      <c r="V363" s="7">
        <f>IF($A363="","",$A363&amp;"-"&amp;IF($D363="","",YEAR($D363)&amp;RIGHT("0"&amp;MONTH($D363),2)&amp;RIGHT("0"&amp;DAY($D363),2)&amp;"-"&amp;RIGHT("0"&amp;HOUR($D363),2)&amp;RIGHT("0"&amp;MINUTE($D363),2)&amp;RIGHT("0"&amp;SECOND($D363),2))&amp;"-"&amp;$B363)</f>
      </c>
    </row>
    <row r="364">
      <c r="D364" s="3"/>
      <c r="E364" s="4"/>
      <c r="F364" s="3"/>
      <c r="G364" s="4"/>
      <c r="H364" s="4"/>
      <c r="I364" s="4"/>
      <c r="J364" s="4"/>
      <c r="M364" s="5">
        <f>IF(OR($A364="",$E364="",$G364="",$C364=""),"",ROUND(($G364-$E364)*$C364*IF($B364="Short",-1,1),2))</f>
      </c>
      <c r="N364" s="5">
        <f>IF($M364="","",ROUND($M364-IF($H364="",0,$H364),2))</f>
      </c>
      <c r="O364" s="6">
        <f>IF(OR($N364="",$I364=""),"",IF($E364=$I364,"",ROUND($N364/(ABS($E364-$I364)*$C364),2)))</f>
      </c>
      <c r="P364" s="7">
        <f>IF($N364="","",IF($N364&gt;0,"Win",IF($N364&lt;0,"Loss","Breakeven")))</f>
      </c>
      <c r="Q364" s="7">
        <f>IF($A364="","",IF($D364="","",CHOOSE(WEEKDAY($D364),"Sun","Mon","Tue","Wed","Thu","Fri","Sat")))</f>
      </c>
      <c r="R364" s="5">
        <f>IF($N364="","",SUMIFS($N$2:$N$501,$F$2:$F$501,"&lt;="&amp;$F364))</f>
      </c>
      <c r="S364" s="5">
        <f>IF($R364="","",MAX(0,_xlfn.MAXIFS($R$2:$R$501,$F$2:$F$501,"&lt;="&amp;$F364))-$R364)</f>
      </c>
      <c r="T364" s="7">
        <f>IF($A364="","",IF(OR($F364="",$G364=""),"Open","Closed"))</f>
      </c>
      <c r="U364" s="7">
        <f>IF($A364="","",TimeZone)</f>
      </c>
      <c r="V364" s="7">
        <f>IF($A364="","",$A364&amp;"-"&amp;IF($D364="","",YEAR($D364)&amp;RIGHT("0"&amp;MONTH($D364),2)&amp;RIGHT("0"&amp;DAY($D364),2)&amp;"-"&amp;RIGHT("0"&amp;HOUR($D364),2)&amp;RIGHT("0"&amp;MINUTE($D364),2)&amp;RIGHT("0"&amp;SECOND($D364),2))&amp;"-"&amp;$B364)</f>
      </c>
    </row>
    <row r="365">
      <c r="D365" s="3"/>
      <c r="E365" s="4"/>
      <c r="F365" s="3"/>
      <c r="G365" s="4"/>
      <c r="H365" s="4"/>
      <c r="I365" s="4"/>
      <c r="J365" s="4"/>
      <c r="M365" s="5">
        <f>IF(OR($A365="",$E365="",$G365="",$C365=""),"",ROUND(($G365-$E365)*$C365*IF($B365="Short",-1,1),2))</f>
      </c>
      <c r="N365" s="5">
        <f>IF($M365="","",ROUND($M365-IF($H365="",0,$H365),2))</f>
      </c>
      <c r="O365" s="6">
        <f>IF(OR($N365="",$I365=""),"",IF($E365=$I365,"",ROUND($N365/(ABS($E365-$I365)*$C365),2)))</f>
      </c>
      <c r="P365" s="7">
        <f>IF($N365="","",IF($N365&gt;0,"Win",IF($N365&lt;0,"Loss","Breakeven")))</f>
      </c>
      <c r="Q365" s="7">
        <f>IF($A365="","",IF($D365="","",CHOOSE(WEEKDAY($D365),"Sun","Mon","Tue","Wed","Thu","Fri","Sat")))</f>
      </c>
      <c r="R365" s="5">
        <f>IF($N365="","",SUMIFS($N$2:$N$501,$F$2:$F$501,"&lt;="&amp;$F365))</f>
      </c>
      <c r="S365" s="5">
        <f>IF($R365="","",MAX(0,_xlfn.MAXIFS($R$2:$R$501,$F$2:$F$501,"&lt;="&amp;$F365))-$R365)</f>
      </c>
      <c r="T365" s="7">
        <f>IF($A365="","",IF(OR($F365="",$G365=""),"Open","Closed"))</f>
      </c>
      <c r="U365" s="7">
        <f>IF($A365="","",TimeZone)</f>
      </c>
      <c r="V365" s="7">
        <f>IF($A365="","",$A365&amp;"-"&amp;IF($D365="","",YEAR($D365)&amp;RIGHT("0"&amp;MONTH($D365),2)&amp;RIGHT("0"&amp;DAY($D365),2)&amp;"-"&amp;RIGHT("0"&amp;HOUR($D365),2)&amp;RIGHT("0"&amp;MINUTE($D365),2)&amp;RIGHT("0"&amp;SECOND($D365),2))&amp;"-"&amp;$B365)</f>
      </c>
    </row>
    <row r="366">
      <c r="D366" s="3"/>
      <c r="E366" s="4"/>
      <c r="F366" s="3"/>
      <c r="G366" s="4"/>
      <c r="H366" s="4"/>
      <c r="I366" s="4"/>
      <c r="J366" s="4"/>
      <c r="M366" s="5">
        <f>IF(OR($A366="",$E366="",$G366="",$C366=""),"",ROUND(($G366-$E366)*$C366*IF($B366="Short",-1,1),2))</f>
      </c>
      <c r="N366" s="5">
        <f>IF($M366="","",ROUND($M366-IF($H366="",0,$H366),2))</f>
      </c>
      <c r="O366" s="6">
        <f>IF(OR($N366="",$I366=""),"",IF($E366=$I366,"",ROUND($N366/(ABS($E366-$I366)*$C366),2)))</f>
      </c>
      <c r="P366" s="7">
        <f>IF($N366="","",IF($N366&gt;0,"Win",IF($N366&lt;0,"Loss","Breakeven")))</f>
      </c>
      <c r="Q366" s="7">
        <f>IF($A366="","",IF($D366="","",CHOOSE(WEEKDAY($D366),"Sun","Mon","Tue","Wed","Thu","Fri","Sat")))</f>
      </c>
      <c r="R366" s="5">
        <f>IF($N366="","",SUMIFS($N$2:$N$501,$F$2:$F$501,"&lt;="&amp;$F366))</f>
      </c>
      <c r="S366" s="5">
        <f>IF($R366="","",MAX(0,_xlfn.MAXIFS($R$2:$R$501,$F$2:$F$501,"&lt;="&amp;$F366))-$R366)</f>
      </c>
      <c r="T366" s="7">
        <f>IF($A366="","",IF(OR($F366="",$G366=""),"Open","Closed"))</f>
      </c>
      <c r="U366" s="7">
        <f>IF($A366="","",TimeZone)</f>
      </c>
      <c r="V366" s="7">
        <f>IF($A366="","",$A366&amp;"-"&amp;IF($D366="","",YEAR($D366)&amp;RIGHT("0"&amp;MONTH($D366),2)&amp;RIGHT("0"&amp;DAY($D366),2)&amp;"-"&amp;RIGHT("0"&amp;HOUR($D366),2)&amp;RIGHT("0"&amp;MINUTE($D366),2)&amp;RIGHT("0"&amp;SECOND($D366),2))&amp;"-"&amp;$B366)</f>
      </c>
    </row>
    <row r="367">
      <c r="D367" s="3"/>
      <c r="E367" s="4"/>
      <c r="F367" s="3"/>
      <c r="G367" s="4"/>
      <c r="H367" s="4"/>
      <c r="I367" s="4"/>
      <c r="J367" s="4"/>
      <c r="M367" s="5">
        <f>IF(OR($A367="",$E367="",$G367="",$C367=""),"",ROUND(($G367-$E367)*$C367*IF($B367="Short",-1,1),2))</f>
      </c>
      <c r="N367" s="5">
        <f>IF($M367="","",ROUND($M367-IF($H367="",0,$H367),2))</f>
      </c>
      <c r="O367" s="6">
        <f>IF(OR($N367="",$I367=""),"",IF($E367=$I367,"",ROUND($N367/(ABS($E367-$I367)*$C367),2)))</f>
      </c>
      <c r="P367" s="7">
        <f>IF($N367="","",IF($N367&gt;0,"Win",IF($N367&lt;0,"Loss","Breakeven")))</f>
      </c>
      <c r="Q367" s="7">
        <f>IF($A367="","",IF($D367="","",CHOOSE(WEEKDAY($D367),"Sun","Mon","Tue","Wed","Thu","Fri","Sat")))</f>
      </c>
      <c r="R367" s="5">
        <f>IF($N367="","",SUMIFS($N$2:$N$501,$F$2:$F$501,"&lt;="&amp;$F367))</f>
      </c>
      <c r="S367" s="5">
        <f>IF($R367="","",MAX(0,_xlfn.MAXIFS($R$2:$R$501,$F$2:$F$501,"&lt;="&amp;$F367))-$R367)</f>
      </c>
      <c r="T367" s="7">
        <f>IF($A367="","",IF(OR($F367="",$G367=""),"Open","Closed"))</f>
      </c>
      <c r="U367" s="7">
        <f>IF($A367="","",TimeZone)</f>
      </c>
      <c r="V367" s="7">
        <f>IF($A367="","",$A367&amp;"-"&amp;IF($D367="","",YEAR($D367)&amp;RIGHT("0"&amp;MONTH($D367),2)&amp;RIGHT("0"&amp;DAY($D367),2)&amp;"-"&amp;RIGHT("0"&amp;HOUR($D367),2)&amp;RIGHT("0"&amp;MINUTE($D367),2)&amp;RIGHT("0"&amp;SECOND($D367),2))&amp;"-"&amp;$B367)</f>
      </c>
    </row>
    <row r="368">
      <c r="D368" s="3"/>
      <c r="E368" s="4"/>
      <c r="F368" s="3"/>
      <c r="G368" s="4"/>
      <c r="H368" s="4"/>
      <c r="I368" s="4"/>
      <c r="J368" s="4"/>
      <c r="M368" s="5">
        <f>IF(OR($A368="",$E368="",$G368="",$C368=""),"",ROUND(($G368-$E368)*$C368*IF($B368="Short",-1,1),2))</f>
      </c>
      <c r="N368" s="5">
        <f>IF($M368="","",ROUND($M368-IF($H368="",0,$H368),2))</f>
      </c>
      <c r="O368" s="6">
        <f>IF(OR($N368="",$I368=""),"",IF($E368=$I368,"",ROUND($N368/(ABS($E368-$I368)*$C368),2)))</f>
      </c>
      <c r="P368" s="7">
        <f>IF($N368="","",IF($N368&gt;0,"Win",IF($N368&lt;0,"Loss","Breakeven")))</f>
      </c>
      <c r="Q368" s="7">
        <f>IF($A368="","",IF($D368="","",CHOOSE(WEEKDAY($D368),"Sun","Mon","Tue","Wed","Thu","Fri","Sat")))</f>
      </c>
      <c r="R368" s="5">
        <f>IF($N368="","",SUMIFS($N$2:$N$501,$F$2:$F$501,"&lt;="&amp;$F368))</f>
      </c>
      <c r="S368" s="5">
        <f>IF($R368="","",MAX(0,_xlfn.MAXIFS($R$2:$R$501,$F$2:$F$501,"&lt;="&amp;$F368))-$R368)</f>
      </c>
      <c r="T368" s="7">
        <f>IF($A368="","",IF(OR($F368="",$G368=""),"Open","Closed"))</f>
      </c>
      <c r="U368" s="7">
        <f>IF($A368="","",TimeZone)</f>
      </c>
      <c r="V368" s="7">
        <f>IF($A368="","",$A368&amp;"-"&amp;IF($D368="","",YEAR($D368)&amp;RIGHT("0"&amp;MONTH($D368),2)&amp;RIGHT("0"&amp;DAY($D368),2)&amp;"-"&amp;RIGHT("0"&amp;HOUR($D368),2)&amp;RIGHT("0"&amp;MINUTE($D368),2)&amp;RIGHT("0"&amp;SECOND($D368),2))&amp;"-"&amp;$B368)</f>
      </c>
    </row>
    <row r="369">
      <c r="D369" s="3"/>
      <c r="E369" s="4"/>
      <c r="F369" s="3"/>
      <c r="G369" s="4"/>
      <c r="H369" s="4"/>
      <c r="I369" s="4"/>
      <c r="J369" s="4"/>
      <c r="M369" s="5">
        <f>IF(OR($A369="",$E369="",$G369="",$C369=""),"",ROUND(($G369-$E369)*$C369*IF($B369="Short",-1,1),2))</f>
      </c>
      <c r="N369" s="5">
        <f>IF($M369="","",ROUND($M369-IF($H369="",0,$H369),2))</f>
      </c>
      <c r="O369" s="6">
        <f>IF(OR($N369="",$I369=""),"",IF($E369=$I369,"",ROUND($N369/(ABS($E369-$I369)*$C369),2)))</f>
      </c>
      <c r="P369" s="7">
        <f>IF($N369="","",IF($N369&gt;0,"Win",IF($N369&lt;0,"Loss","Breakeven")))</f>
      </c>
      <c r="Q369" s="7">
        <f>IF($A369="","",IF($D369="","",CHOOSE(WEEKDAY($D369),"Sun","Mon","Tue","Wed","Thu","Fri","Sat")))</f>
      </c>
      <c r="R369" s="5">
        <f>IF($N369="","",SUMIFS($N$2:$N$501,$F$2:$F$501,"&lt;="&amp;$F369))</f>
      </c>
      <c r="S369" s="5">
        <f>IF($R369="","",MAX(0,_xlfn.MAXIFS($R$2:$R$501,$F$2:$F$501,"&lt;="&amp;$F369))-$R369)</f>
      </c>
      <c r="T369" s="7">
        <f>IF($A369="","",IF(OR($F369="",$G369=""),"Open","Closed"))</f>
      </c>
      <c r="U369" s="7">
        <f>IF($A369="","",TimeZone)</f>
      </c>
      <c r="V369" s="7">
        <f>IF($A369="","",$A369&amp;"-"&amp;IF($D369="","",YEAR($D369)&amp;RIGHT("0"&amp;MONTH($D369),2)&amp;RIGHT("0"&amp;DAY($D369),2)&amp;"-"&amp;RIGHT("0"&amp;HOUR($D369),2)&amp;RIGHT("0"&amp;MINUTE($D369),2)&amp;RIGHT("0"&amp;SECOND($D369),2))&amp;"-"&amp;$B369)</f>
      </c>
    </row>
    <row r="370">
      <c r="D370" s="3"/>
      <c r="E370" s="4"/>
      <c r="F370" s="3"/>
      <c r="G370" s="4"/>
      <c r="H370" s="4"/>
      <c r="I370" s="4"/>
      <c r="J370" s="4"/>
      <c r="M370" s="5">
        <f>IF(OR($A370="",$E370="",$G370="",$C370=""),"",ROUND(($G370-$E370)*$C370*IF($B370="Short",-1,1),2))</f>
      </c>
      <c r="N370" s="5">
        <f>IF($M370="","",ROUND($M370-IF($H370="",0,$H370),2))</f>
      </c>
      <c r="O370" s="6">
        <f>IF(OR($N370="",$I370=""),"",IF($E370=$I370,"",ROUND($N370/(ABS($E370-$I370)*$C370),2)))</f>
      </c>
      <c r="P370" s="7">
        <f>IF($N370="","",IF($N370&gt;0,"Win",IF($N370&lt;0,"Loss","Breakeven")))</f>
      </c>
      <c r="Q370" s="7">
        <f>IF($A370="","",IF($D370="","",CHOOSE(WEEKDAY($D370),"Sun","Mon","Tue","Wed","Thu","Fri","Sat")))</f>
      </c>
      <c r="R370" s="5">
        <f>IF($N370="","",SUMIFS($N$2:$N$501,$F$2:$F$501,"&lt;="&amp;$F370))</f>
      </c>
      <c r="S370" s="5">
        <f>IF($R370="","",MAX(0,_xlfn.MAXIFS($R$2:$R$501,$F$2:$F$501,"&lt;="&amp;$F370))-$R370)</f>
      </c>
      <c r="T370" s="7">
        <f>IF($A370="","",IF(OR($F370="",$G370=""),"Open","Closed"))</f>
      </c>
      <c r="U370" s="7">
        <f>IF($A370="","",TimeZone)</f>
      </c>
      <c r="V370" s="7">
        <f>IF($A370="","",$A370&amp;"-"&amp;IF($D370="","",YEAR($D370)&amp;RIGHT("0"&amp;MONTH($D370),2)&amp;RIGHT("0"&amp;DAY($D370),2)&amp;"-"&amp;RIGHT("0"&amp;HOUR($D370),2)&amp;RIGHT("0"&amp;MINUTE($D370),2)&amp;RIGHT("0"&amp;SECOND($D370),2))&amp;"-"&amp;$B370)</f>
      </c>
    </row>
    <row r="371">
      <c r="D371" s="3"/>
      <c r="E371" s="4"/>
      <c r="F371" s="3"/>
      <c r="G371" s="4"/>
      <c r="H371" s="4"/>
      <c r="I371" s="4"/>
      <c r="J371" s="4"/>
      <c r="M371" s="5">
        <f>IF(OR($A371="",$E371="",$G371="",$C371=""),"",ROUND(($G371-$E371)*$C371*IF($B371="Short",-1,1),2))</f>
      </c>
      <c r="N371" s="5">
        <f>IF($M371="","",ROUND($M371-IF($H371="",0,$H371),2))</f>
      </c>
      <c r="O371" s="6">
        <f>IF(OR($N371="",$I371=""),"",IF($E371=$I371,"",ROUND($N371/(ABS($E371-$I371)*$C371),2)))</f>
      </c>
      <c r="P371" s="7">
        <f>IF($N371="","",IF($N371&gt;0,"Win",IF($N371&lt;0,"Loss","Breakeven")))</f>
      </c>
      <c r="Q371" s="7">
        <f>IF($A371="","",IF($D371="","",CHOOSE(WEEKDAY($D371),"Sun","Mon","Tue","Wed","Thu","Fri","Sat")))</f>
      </c>
      <c r="R371" s="5">
        <f>IF($N371="","",SUMIFS($N$2:$N$501,$F$2:$F$501,"&lt;="&amp;$F371))</f>
      </c>
      <c r="S371" s="5">
        <f>IF($R371="","",MAX(0,_xlfn.MAXIFS($R$2:$R$501,$F$2:$F$501,"&lt;="&amp;$F371))-$R371)</f>
      </c>
      <c r="T371" s="7">
        <f>IF($A371="","",IF(OR($F371="",$G371=""),"Open","Closed"))</f>
      </c>
      <c r="U371" s="7">
        <f>IF($A371="","",TimeZone)</f>
      </c>
      <c r="V371" s="7">
        <f>IF($A371="","",$A371&amp;"-"&amp;IF($D371="","",YEAR($D371)&amp;RIGHT("0"&amp;MONTH($D371),2)&amp;RIGHT("0"&amp;DAY($D371),2)&amp;"-"&amp;RIGHT("0"&amp;HOUR($D371),2)&amp;RIGHT("0"&amp;MINUTE($D371),2)&amp;RIGHT("0"&amp;SECOND($D371),2))&amp;"-"&amp;$B371)</f>
      </c>
    </row>
    <row r="372">
      <c r="D372" s="3"/>
      <c r="E372" s="4"/>
      <c r="F372" s="3"/>
      <c r="G372" s="4"/>
      <c r="H372" s="4"/>
      <c r="I372" s="4"/>
      <c r="J372" s="4"/>
      <c r="M372" s="5">
        <f>IF(OR($A372="",$E372="",$G372="",$C372=""),"",ROUND(($G372-$E372)*$C372*IF($B372="Short",-1,1),2))</f>
      </c>
      <c r="N372" s="5">
        <f>IF($M372="","",ROUND($M372-IF($H372="",0,$H372),2))</f>
      </c>
      <c r="O372" s="6">
        <f>IF(OR($N372="",$I372=""),"",IF($E372=$I372,"",ROUND($N372/(ABS($E372-$I372)*$C372),2)))</f>
      </c>
      <c r="P372" s="7">
        <f>IF($N372="","",IF($N372&gt;0,"Win",IF($N372&lt;0,"Loss","Breakeven")))</f>
      </c>
      <c r="Q372" s="7">
        <f>IF($A372="","",IF($D372="","",CHOOSE(WEEKDAY($D372),"Sun","Mon","Tue","Wed","Thu","Fri","Sat")))</f>
      </c>
      <c r="R372" s="5">
        <f>IF($N372="","",SUMIFS($N$2:$N$501,$F$2:$F$501,"&lt;="&amp;$F372))</f>
      </c>
      <c r="S372" s="5">
        <f>IF($R372="","",MAX(0,_xlfn.MAXIFS($R$2:$R$501,$F$2:$F$501,"&lt;="&amp;$F372))-$R372)</f>
      </c>
      <c r="T372" s="7">
        <f>IF($A372="","",IF(OR($F372="",$G372=""),"Open","Closed"))</f>
      </c>
      <c r="U372" s="7">
        <f>IF($A372="","",TimeZone)</f>
      </c>
      <c r="V372" s="7">
        <f>IF($A372="","",$A372&amp;"-"&amp;IF($D372="","",YEAR($D372)&amp;RIGHT("0"&amp;MONTH($D372),2)&amp;RIGHT("0"&amp;DAY($D372),2)&amp;"-"&amp;RIGHT("0"&amp;HOUR($D372),2)&amp;RIGHT("0"&amp;MINUTE($D372),2)&amp;RIGHT("0"&amp;SECOND($D372),2))&amp;"-"&amp;$B372)</f>
      </c>
    </row>
    <row r="373">
      <c r="D373" s="3"/>
      <c r="E373" s="4"/>
      <c r="F373" s="3"/>
      <c r="G373" s="4"/>
      <c r="H373" s="4"/>
      <c r="I373" s="4"/>
      <c r="J373" s="4"/>
      <c r="M373" s="5">
        <f>IF(OR($A373="",$E373="",$G373="",$C373=""),"",ROUND(($G373-$E373)*$C373*IF($B373="Short",-1,1),2))</f>
      </c>
      <c r="N373" s="5">
        <f>IF($M373="","",ROUND($M373-IF($H373="",0,$H373),2))</f>
      </c>
      <c r="O373" s="6">
        <f>IF(OR($N373="",$I373=""),"",IF($E373=$I373,"",ROUND($N373/(ABS($E373-$I373)*$C373),2)))</f>
      </c>
      <c r="P373" s="7">
        <f>IF($N373="","",IF($N373&gt;0,"Win",IF($N373&lt;0,"Loss","Breakeven")))</f>
      </c>
      <c r="Q373" s="7">
        <f>IF($A373="","",IF($D373="","",CHOOSE(WEEKDAY($D373),"Sun","Mon","Tue","Wed","Thu","Fri","Sat")))</f>
      </c>
      <c r="R373" s="5">
        <f>IF($N373="","",SUMIFS($N$2:$N$501,$F$2:$F$501,"&lt;="&amp;$F373))</f>
      </c>
      <c r="S373" s="5">
        <f>IF($R373="","",MAX(0,_xlfn.MAXIFS($R$2:$R$501,$F$2:$F$501,"&lt;="&amp;$F373))-$R373)</f>
      </c>
      <c r="T373" s="7">
        <f>IF($A373="","",IF(OR($F373="",$G373=""),"Open","Closed"))</f>
      </c>
      <c r="U373" s="7">
        <f>IF($A373="","",TimeZone)</f>
      </c>
      <c r="V373" s="7">
        <f>IF($A373="","",$A373&amp;"-"&amp;IF($D373="","",YEAR($D373)&amp;RIGHT("0"&amp;MONTH($D373),2)&amp;RIGHT("0"&amp;DAY($D373),2)&amp;"-"&amp;RIGHT("0"&amp;HOUR($D373),2)&amp;RIGHT("0"&amp;MINUTE($D373),2)&amp;RIGHT("0"&amp;SECOND($D373),2))&amp;"-"&amp;$B373)</f>
      </c>
    </row>
    <row r="374">
      <c r="D374" s="3"/>
      <c r="E374" s="4"/>
      <c r="F374" s="3"/>
      <c r="G374" s="4"/>
      <c r="H374" s="4"/>
      <c r="I374" s="4"/>
      <c r="J374" s="4"/>
      <c r="M374" s="5">
        <f>IF(OR($A374="",$E374="",$G374="",$C374=""),"",ROUND(($G374-$E374)*$C374*IF($B374="Short",-1,1),2))</f>
      </c>
      <c r="N374" s="5">
        <f>IF($M374="","",ROUND($M374-IF($H374="",0,$H374),2))</f>
      </c>
      <c r="O374" s="6">
        <f>IF(OR($N374="",$I374=""),"",IF($E374=$I374,"",ROUND($N374/(ABS($E374-$I374)*$C374),2)))</f>
      </c>
      <c r="P374" s="7">
        <f>IF($N374="","",IF($N374&gt;0,"Win",IF($N374&lt;0,"Loss","Breakeven")))</f>
      </c>
      <c r="Q374" s="7">
        <f>IF($A374="","",IF($D374="","",CHOOSE(WEEKDAY($D374),"Sun","Mon","Tue","Wed","Thu","Fri","Sat")))</f>
      </c>
      <c r="R374" s="5">
        <f>IF($N374="","",SUMIFS($N$2:$N$501,$F$2:$F$501,"&lt;="&amp;$F374))</f>
      </c>
      <c r="S374" s="5">
        <f>IF($R374="","",MAX(0,_xlfn.MAXIFS($R$2:$R$501,$F$2:$F$501,"&lt;="&amp;$F374))-$R374)</f>
      </c>
      <c r="T374" s="7">
        <f>IF($A374="","",IF(OR($F374="",$G374=""),"Open","Closed"))</f>
      </c>
      <c r="U374" s="7">
        <f>IF($A374="","",TimeZone)</f>
      </c>
      <c r="V374" s="7">
        <f>IF($A374="","",$A374&amp;"-"&amp;IF($D374="","",YEAR($D374)&amp;RIGHT("0"&amp;MONTH($D374),2)&amp;RIGHT("0"&amp;DAY($D374),2)&amp;"-"&amp;RIGHT("0"&amp;HOUR($D374),2)&amp;RIGHT("0"&amp;MINUTE($D374),2)&amp;RIGHT("0"&amp;SECOND($D374),2))&amp;"-"&amp;$B374)</f>
      </c>
    </row>
    <row r="375">
      <c r="D375" s="3"/>
      <c r="E375" s="4"/>
      <c r="F375" s="3"/>
      <c r="G375" s="4"/>
      <c r="H375" s="4"/>
      <c r="I375" s="4"/>
      <c r="J375" s="4"/>
      <c r="M375" s="5">
        <f>IF(OR($A375="",$E375="",$G375="",$C375=""),"",ROUND(($G375-$E375)*$C375*IF($B375="Short",-1,1),2))</f>
      </c>
      <c r="N375" s="5">
        <f>IF($M375="","",ROUND($M375-IF($H375="",0,$H375),2))</f>
      </c>
      <c r="O375" s="6">
        <f>IF(OR($N375="",$I375=""),"",IF($E375=$I375,"",ROUND($N375/(ABS($E375-$I375)*$C375),2)))</f>
      </c>
      <c r="P375" s="7">
        <f>IF($N375="","",IF($N375&gt;0,"Win",IF($N375&lt;0,"Loss","Breakeven")))</f>
      </c>
      <c r="Q375" s="7">
        <f>IF($A375="","",IF($D375="","",CHOOSE(WEEKDAY($D375),"Sun","Mon","Tue","Wed","Thu","Fri","Sat")))</f>
      </c>
      <c r="R375" s="5">
        <f>IF($N375="","",SUMIFS($N$2:$N$501,$F$2:$F$501,"&lt;="&amp;$F375))</f>
      </c>
      <c r="S375" s="5">
        <f>IF($R375="","",MAX(0,_xlfn.MAXIFS($R$2:$R$501,$F$2:$F$501,"&lt;="&amp;$F375))-$R375)</f>
      </c>
      <c r="T375" s="7">
        <f>IF($A375="","",IF(OR($F375="",$G375=""),"Open","Closed"))</f>
      </c>
      <c r="U375" s="7">
        <f>IF($A375="","",TimeZone)</f>
      </c>
      <c r="V375" s="7">
        <f>IF($A375="","",$A375&amp;"-"&amp;IF($D375="","",YEAR($D375)&amp;RIGHT("0"&amp;MONTH($D375),2)&amp;RIGHT("0"&amp;DAY($D375),2)&amp;"-"&amp;RIGHT("0"&amp;HOUR($D375),2)&amp;RIGHT("0"&amp;MINUTE($D375),2)&amp;RIGHT("0"&amp;SECOND($D375),2))&amp;"-"&amp;$B375)</f>
      </c>
    </row>
    <row r="376">
      <c r="D376" s="3"/>
      <c r="E376" s="4"/>
      <c r="F376" s="3"/>
      <c r="G376" s="4"/>
      <c r="H376" s="4"/>
      <c r="I376" s="4"/>
      <c r="J376" s="4"/>
      <c r="M376" s="5">
        <f>IF(OR($A376="",$E376="",$G376="",$C376=""),"",ROUND(($G376-$E376)*$C376*IF($B376="Short",-1,1),2))</f>
      </c>
      <c r="N376" s="5">
        <f>IF($M376="","",ROUND($M376-IF($H376="",0,$H376),2))</f>
      </c>
      <c r="O376" s="6">
        <f>IF(OR($N376="",$I376=""),"",IF($E376=$I376,"",ROUND($N376/(ABS($E376-$I376)*$C376),2)))</f>
      </c>
      <c r="P376" s="7">
        <f>IF($N376="","",IF($N376&gt;0,"Win",IF($N376&lt;0,"Loss","Breakeven")))</f>
      </c>
      <c r="Q376" s="7">
        <f>IF($A376="","",IF($D376="","",CHOOSE(WEEKDAY($D376),"Sun","Mon","Tue","Wed","Thu","Fri","Sat")))</f>
      </c>
      <c r="R376" s="5">
        <f>IF($N376="","",SUMIFS($N$2:$N$501,$F$2:$F$501,"&lt;="&amp;$F376))</f>
      </c>
      <c r="S376" s="5">
        <f>IF($R376="","",MAX(0,_xlfn.MAXIFS($R$2:$R$501,$F$2:$F$501,"&lt;="&amp;$F376))-$R376)</f>
      </c>
      <c r="T376" s="7">
        <f>IF($A376="","",IF(OR($F376="",$G376=""),"Open","Closed"))</f>
      </c>
      <c r="U376" s="7">
        <f>IF($A376="","",TimeZone)</f>
      </c>
      <c r="V376" s="7">
        <f>IF($A376="","",$A376&amp;"-"&amp;IF($D376="","",YEAR($D376)&amp;RIGHT("0"&amp;MONTH($D376),2)&amp;RIGHT("0"&amp;DAY($D376),2)&amp;"-"&amp;RIGHT("0"&amp;HOUR($D376),2)&amp;RIGHT("0"&amp;MINUTE($D376),2)&amp;RIGHT("0"&amp;SECOND($D376),2))&amp;"-"&amp;$B376)</f>
      </c>
    </row>
    <row r="377">
      <c r="D377" s="3"/>
      <c r="E377" s="4"/>
      <c r="F377" s="3"/>
      <c r="G377" s="4"/>
      <c r="H377" s="4"/>
      <c r="I377" s="4"/>
      <c r="J377" s="4"/>
      <c r="M377" s="5">
        <f>IF(OR($A377="",$E377="",$G377="",$C377=""),"",ROUND(($G377-$E377)*$C377*IF($B377="Short",-1,1),2))</f>
      </c>
      <c r="N377" s="5">
        <f>IF($M377="","",ROUND($M377-IF($H377="",0,$H377),2))</f>
      </c>
      <c r="O377" s="6">
        <f>IF(OR($N377="",$I377=""),"",IF($E377=$I377,"",ROUND($N377/(ABS($E377-$I377)*$C377),2)))</f>
      </c>
      <c r="P377" s="7">
        <f>IF($N377="","",IF($N377&gt;0,"Win",IF($N377&lt;0,"Loss","Breakeven")))</f>
      </c>
      <c r="Q377" s="7">
        <f>IF($A377="","",IF($D377="","",CHOOSE(WEEKDAY($D377),"Sun","Mon","Tue","Wed","Thu","Fri","Sat")))</f>
      </c>
      <c r="R377" s="5">
        <f>IF($N377="","",SUMIFS($N$2:$N$501,$F$2:$F$501,"&lt;="&amp;$F377))</f>
      </c>
      <c r="S377" s="5">
        <f>IF($R377="","",MAX(0,_xlfn.MAXIFS($R$2:$R$501,$F$2:$F$501,"&lt;="&amp;$F377))-$R377)</f>
      </c>
      <c r="T377" s="7">
        <f>IF($A377="","",IF(OR($F377="",$G377=""),"Open","Closed"))</f>
      </c>
      <c r="U377" s="7">
        <f>IF($A377="","",TimeZone)</f>
      </c>
      <c r="V377" s="7">
        <f>IF($A377="","",$A377&amp;"-"&amp;IF($D377="","",YEAR($D377)&amp;RIGHT("0"&amp;MONTH($D377),2)&amp;RIGHT("0"&amp;DAY($D377),2)&amp;"-"&amp;RIGHT("0"&amp;HOUR($D377),2)&amp;RIGHT("0"&amp;MINUTE($D377),2)&amp;RIGHT("0"&amp;SECOND($D377),2))&amp;"-"&amp;$B377)</f>
      </c>
    </row>
    <row r="378">
      <c r="D378" s="3"/>
      <c r="E378" s="4"/>
      <c r="F378" s="3"/>
      <c r="G378" s="4"/>
      <c r="H378" s="4"/>
      <c r="I378" s="4"/>
      <c r="J378" s="4"/>
      <c r="M378" s="5">
        <f>IF(OR($A378="",$E378="",$G378="",$C378=""),"",ROUND(($G378-$E378)*$C378*IF($B378="Short",-1,1),2))</f>
      </c>
      <c r="N378" s="5">
        <f>IF($M378="","",ROUND($M378-IF($H378="",0,$H378),2))</f>
      </c>
      <c r="O378" s="6">
        <f>IF(OR($N378="",$I378=""),"",IF($E378=$I378,"",ROUND($N378/(ABS($E378-$I378)*$C378),2)))</f>
      </c>
      <c r="P378" s="7">
        <f>IF($N378="","",IF($N378&gt;0,"Win",IF($N378&lt;0,"Loss","Breakeven")))</f>
      </c>
      <c r="Q378" s="7">
        <f>IF($A378="","",IF($D378="","",CHOOSE(WEEKDAY($D378),"Sun","Mon","Tue","Wed","Thu","Fri","Sat")))</f>
      </c>
      <c r="R378" s="5">
        <f>IF($N378="","",SUMIFS($N$2:$N$501,$F$2:$F$501,"&lt;="&amp;$F378))</f>
      </c>
      <c r="S378" s="5">
        <f>IF($R378="","",MAX(0,_xlfn.MAXIFS($R$2:$R$501,$F$2:$F$501,"&lt;="&amp;$F378))-$R378)</f>
      </c>
      <c r="T378" s="7">
        <f>IF($A378="","",IF(OR($F378="",$G378=""),"Open","Closed"))</f>
      </c>
      <c r="U378" s="7">
        <f>IF($A378="","",TimeZone)</f>
      </c>
      <c r="V378" s="7">
        <f>IF($A378="","",$A378&amp;"-"&amp;IF($D378="","",YEAR($D378)&amp;RIGHT("0"&amp;MONTH($D378),2)&amp;RIGHT("0"&amp;DAY($D378),2)&amp;"-"&amp;RIGHT("0"&amp;HOUR($D378),2)&amp;RIGHT("0"&amp;MINUTE($D378),2)&amp;RIGHT("0"&amp;SECOND($D378),2))&amp;"-"&amp;$B378)</f>
      </c>
    </row>
    <row r="379">
      <c r="D379" s="3"/>
      <c r="E379" s="4"/>
      <c r="F379" s="3"/>
      <c r="G379" s="4"/>
      <c r="H379" s="4"/>
      <c r="I379" s="4"/>
      <c r="J379" s="4"/>
      <c r="M379" s="5">
        <f>IF(OR($A379="",$E379="",$G379="",$C379=""),"",ROUND(($G379-$E379)*$C379*IF($B379="Short",-1,1),2))</f>
      </c>
      <c r="N379" s="5">
        <f>IF($M379="","",ROUND($M379-IF($H379="",0,$H379),2))</f>
      </c>
      <c r="O379" s="6">
        <f>IF(OR($N379="",$I379=""),"",IF($E379=$I379,"",ROUND($N379/(ABS($E379-$I379)*$C379),2)))</f>
      </c>
      <c r="P379" s="7">
        <f>IF($N379="","",IF($N379&gt;0,"Win",IF($N379&lt;0,"Loss","Breakeven")))</f>
      </c>
      <c r="Q379" s="7">
        <f>IF($A379="","",IF($D379="","",CHOOSE(WEEKDAY($D379),"Sun","Mon","Tue","Wed","Thu","Fri","Sat")))</f>
      </c>
      <c r="R379" s="5">
        <f>IF($N379="","",SUMIFS($N$2:$N$501,$F$2:$F$501,"&lt;="&amp;$F379))</f>
      </c>
      <c r="S379" s="5">
        <f>IF($R379="","",MAX(0,_xlfn.MAXIFS($R$2:$R$501,$F$2:$F$501,"&lt;="&amp;$F379))-$R379)</f>
      </c>
      <c r="T379" s="7">
        <f>IF($A379="","",IF(OR($F379="",$G379=""),"Open","Closed"))</f>
      </c>
      <c r="U379" s="7">
        <f>IF($A379="","",TimeZone)</f>
      </c>
      <c r="V379" s="7">
        <f>IF($A379="","",$A379&amp;"-"&amp;IF($D379="","",YEAR($D379)&amp;RIGHT("0"&amp;MONTH($D379),2)&amp;RIGHT("0"&amp;DAY($D379),2)&amp;"-"&amp;RIGHT("0"&amp;HOUR($D379),2)&amp;RIGHT("0"&amp;MINUTE($D379),2)&amp;RIGHT("0"&amp;SECOND($D379),2))&amp;"-"&amp;$B379)</f>
      </c>
    </row>
    <row r="380">
      <c r="D380" s="3"/>
      <c r="E380" s="4"/>
      <c r="F380" s="3"/>
      <c r="G380" s="4"/>
      <c r="H380" s="4"/>
      <c r="I380" s="4"/>
      <c r="J380" s="4"/>
      <c r="M380" s="5">
        <f>IF(OR($A380="",$E380="",$G380="",$C380=""),"",ROUND(($G380-$E380)*$C380*IF($B380="Short",-1,1),2))</f>
      </c>
      <c r="N380" s="5">
        <f>IF($M380="","",ROUND($M380-IF($H380="",0,$H380),2))</f>
      </c>
      <c r="O380" s="6">
        <f>IF(OR($N380="",$I380=""),"",IF($E380=$I380,"",ROUND($N380/(ABS($E380-$I380)*$C380),2)))</f>
      </c>
      <c r="P380" s="7">
        <f>IF($N380="","",IF($N380&gt;0,"Win",IF($N380&lt;0,"Loss","Breakeven")))</f>
      </c>
      <c r="Q380" s="7">
        <f>IF($A380="","",IF($D380="","",CHOOSE(WEEKDAY($D380),"Sun","Mon","Tue","Wed","Thu","Fri","Sat")))</f>
      </c>
      <c r="R380" s="5">
        <f>IF($N380="","",SUMIFS($N$2:$N$501,$F$2:$F$501,"&lt;="&amp;$F380))</f>
      </c>
      <c r="S380" s="5">
        <f>IF($R380="","",MAX(0,_xlfn.MAXIFS($R$2:$R$501,$F$2:$F$501,"&lt;="&amp;$F380))-$R380)</f>
      </c>
      <c r="T380" s="7">
        <f>IF($A380="","",IF(OR($F380="",$G380=""),"Open","Closed"))</f>
      </c>
      <c r="U380" s="7">
        <f>IF($A380="","",TimeZone)</f>
      </c>
      <c r="V380" s="7">
        <f>IF($A380="","",$A380&amp;"-"&amp;IF($D380="","",YEAR($D380)&amp;RIGHT("0"&amp;MONTH($D380),2)&amp;RIGHT("0"&amp;DAY($D380),2)&amp;"-"&amp;RIGHT("0"&amp;HOUR($D380),2)&amp;RIGHT("0"&amp;MINUTE($D380),2)&amp;RIGHT("0"&amp;SECOND($D380),2))&amp;"-"&amp;$B380)</f>
      </c>
    </row>
    <row r="381">
      <c r="D381" s="3"/>
      <c r="E381" s="4"/>
      <c r="F381" s="3"/>
      <c r="G381" s="4"/>
      <c r="H381" s="4"/>
      <c r="I381" s="4"/>
      <c r="J381" s="4"/>
      <c r="M381" s="5">
        <f>IF(OR($A381="",$E381="",$G381="",$C381=""),"",ROUND(($G381-$E381)*$C381*IF($B381="Short",-1,1),2))</f>
      </c>
      <c r="N381" s="5">
        <f>IF($M381="","",ROUND($M381-IF($H381="",0,$H381),2))</f>
      </c>
      <c r="O381" s="6">
        <f>IF(OR($N381="",$I381=""),"",IF($E381=$I381,"",ROUND($N381/(ABS($E381-$I381)*$C381),2)))</f>
      </c>
      <c r="P381" s="7">
        <f>IF($N381="","",IF($N381&gt;0,"Win",IF($N381&lt;0,"Loss","Breakeven")))</f>
      </c>
      <c r="Q381" s="7">
        <f>IF($A381="","",IF($D381="","",CHOOSE(WEEKDAY($D381),"Sun","Mon","Tue","Wed","Thu","Fri","Sat")))</f>
      </c>
      <c r="R381" s="5">
        <f>IF($N381="","",SUMIFS($N$2:$N$501,$F$2:$F$501,"&lt;="&amp;$F381))</f>
      </c>
      <c r="S381" s="5">
        <f>IF($R381="","",MAX(0,_xlfn.MAXIFS($R$2:$R$501,$F$2:$F$501,"&lt;="&amp;$F381))-$R381)</f>
      </c>
      <c r="T381" s="7">
        <f>IF($A381="","",IF(OR($F381="",$G381=""),"Open","Closed"))</f>
      </c>
      <c r="U381" s="7">
        <f>IF($A381="","",TimeZone)</f>
      </c>
      <c r="V381" s="7">
        <f>IF($A381="","",$A381&amp;"-"&amp;IF($D381="","",YEAR($D381)&amp;RIGHT("0"&amp;MONTH($D381),2)&amp;RIGHT("0"&amp;DAY($D381),2)&amp;"-"&amp;RIGHT("0"&amp;HOUR($D381),2)&amp;RIGHT("0"&amp;MINUTE($D381),2)&amp;RIGHT("0"&amp;SECOND($D381),2))&amp;"-"&amp;$B381)</f>
      </c>
    </row>
    <row r="382">
      <c r="D382" s="3"/>
      <c r="E382" s="4"/>
      <c r="F382" s="3"/>
      <c r="G382" s="4"/>
      <c r="H382" s="4"/>
      <c r="I382" s="4"/>
      <c r="J382" s="4"/>
      <c r="M382" s="5">
        <f>IF(OR($A382="",$E382="",$G382="",$C382=""),"",ROUND(($G382-$E382)*$C382*IF($B382="Short",-1,1),2))</f>
      </c>
      <c r="N382" s="5">
        <f>IF($M382="","",ROUND($M382-IF($H382="",0,$H382),2))</f>
      </c>
      <c r="O382" s="6">
        <f>IF(OR($N382="",$I382=""),"",IF($E382=$I382,"",ROUND($N382/(ABS($E382-$I382)*$C382),2)))</f>
      </c>
      <c r="P382" s="7">
        <f>IF($N382="","",IF($N382&gt;0,"Win",IF($N382&lt;0,"Loss","Breakeven")))</f>
      </c>
      <c r="Q382" s="7">
        <f>IF($A382="","",IF($D382="","",CHOOSE(WEEKDAY($D382),"Sun","Mon","Tue","Wed","Thu","Fri","Sat")))</f>
      </c>
      <c r="R382" s="5">
        <f>IF($N382="","",SUMIFS($N$2:$N$501,$F$2:$F$501,"&lt;="&amp;$F382))</f>
      </c>
      <c r="S382" s="5">
        <f>IF($R382="","",MAX(0,_xlfn.MAXIFS($R$2:$R$501,$F$2:$F$501,"&lt;="&amp;$F382))-$R382)</f>
      </c>
      <c r="T382" s="7">
        <f>IF($A382="","",IF(OR($F382="",$G382=""),"Open","Closed"))</f>
      </c>
      <c r="U382" s="7">
        <f>IF($A382="","",TimeZone)</f>
      </c>
      <c r="V382" s="7">
        <f>IF($A382="","",$A382&amp;"-"&amp;IF($D382="","",YEAR($D382)&amp;RIGHT("0"&amp;MONTH($D382),2)&amp;RIGHT("0"&amp;DAY($D382),2)&amp;"-"&amp;RIGHT("0"&amp;HOUR($D382),2)&amp;RIGHT("0"&amp;MINUTE($D382),2)&amp;RIGHT("0"&amp;SECOND($D382),2))&amp;"-"&amp;$B382)</f>
      </c>
    </row>
    <row r="383">
      <c r="D383" s="3"/>
      <c r="E383" s="4"/>
      <c r="F383" s="3"/>
      <c r="G383" s="4"/>
      <c r="H383" s="4"/>
      <c r="I383" s="4"/>
      <c r="J383" s="4"/>
      <c r="M383" s="5">
        <f>IF(OR($A383="",$E383="",$G383="",$C383=""),"",ROUND(($G383-$E383)*$C383*IF($B383="Short",-1,1),2))</f>
      </c>
      <c r="N383" s="5">
        <f>IF($M383="","",ROUND($M383-IF($H383="",0,$H383),2))</f>
      </c>
      <c r="O383" s="6">
        <f>IF(OR($N383="",$I383=""),"",IF($E383=$I383,"",ROUND($N383/(ABS($E383-$I383)*$C383),2)))</f>
      </c>
      <c r="P383" s="7">
        <f>IF($N383="","",IF($N383&gt;0,"Win",IF($N383&lt;0,"Loss","Breakeven")))</f>
      </c>
      <c r="Q383" s="7">
        <f>IF($A383="","",IF($D383="","",CHOOSE(WEEKDAY($D383),"Sun","Mon","Tue","Wed","Thu","Fri","Sat")))</f>
      </c>
      <c r="R383" s="5">
        <f>IF($N383="","",SUMIFS($N$2:$N$501,$F$2:$F$501,"&lt;="&amp;$F383))</f>
      </c>
      <c r="S383" s="5">
        <f>IF($R383="","",MAX(0,_xlfn.MAXIFS($R$2:$R$501,$F$2:$F$501,"&lt;="&amp;$F383))-$R383)</f>
      </c>
      <c r="T383" s="7">
        <f>IF($A383="","",IF(OR($F383="",$G383=""),"Open","Closed"))</f>
      </c>
      <c r="U383" s="7">
        <f>IF($A383="","",TimeZone)</f>
      </c>
      <c r="V383" s="7">
        <f>IF($A383="","",$A383&amp;"-"&amp;IF($D383="","",YEAR($D383)&amp;RIGHT("0"&amp;MONTH($D383),2)&amp;RIGHT("0"&amp;DAY($D383),2)&amp;"-"&amp;RIGHT("0"&amp;HOUR($D383),2)&amp;RIGHT("0"&amp;MINUTE($D383),2)&amp;RIGHT("0"&amp;SECOND($D383),2))&amp;"-"&amp;$B383)</f>
      </c>
    </row>
    <row r="384">
      <c r="D384" s="3"/>
      <c r="E384" s="4"/>
      <c r="F384" s="3"/>
      <c r="G384" s="4"/>
      <c r="H384" s="4"/>
      <c r="I384" s="4"/>
      <c r="J384" s="4"/>
      <c r="M384" s="5">
        <f>IF(OR($A384="",$E384="",$G384="",$C384=""),"",ROUND(($G384-$E384)*$C384*IF($B384="Short",-1,1),2))</f>
      </c>
      <c r="N384" s="5">
        <f>IF($M384="","",ROUND($M384-IF($H384="",0,$H384),2))</f>
      </c>
      <c r="O384" s="6">
        <f>IF(OR($N384="",$I384=""),"",IF($E384=$I384,"",ROUND($N384/(ABS($E384-$I384)*$C384),2)))</f>
      </c>
      <c r="P384" s="7">
        <f>IF($N384="","",IF($N384&gt;0,"Win",IF($N384&lt;0,"Loss","Breakeven")))</f>
      </c>
      <c r="Q384" s="7">
        <f>IF($A384="","",IF($D384="","",CHOOSE(WEEKDAY($D384),"Sun","Mon","Tue","Wed","Thu","Fri","Sat")))</f>
      </c>
      <c r="R384" s="5">
        <f>IF($N384="","",SUMIFS($N$2:$N$501,$F$2:$F$501,"&lt;="&amp;$F384))</f>
      </c>
      <c r="S384" s="5">
        <f>IF($R384="","",MAX(0,_xlfn.MAXIFS($R$2:$R$501,$F$2:$F$501,"&lt;="&amp;$F384))-$R384)</f>
      </c>
      <c r="T384" s="7">
        <f>IF($A384="","",IF(OR($F384="",$G384=""),"Open","Closed"))</f>
      </c>
      <c r="U384" s="7">
        <f>IF($A384="","",TimeZone)</f>
      </c>
      <c r="V384" s="7">
        <f>IF($A384="","",$A384&amp;"-"&amp;IF($D384="","",YEAR($D384)&amp;RIGHT("0"&amp;MONTH($D384),2)&amp;RIGHT("0"&amp;DAY($D384),2)&amp;"-"&amp;RIGHT("0"&amp;HOUR($D384),2)&amp;RIGHT("0"&amp;MINUTE($D384),2)&amp;RIGHT("0"&amp;SECOND($D384),2))&amp;"-"&amp;$B384)</f>
      </c>
    </row>
    <row r="385">
      <c r="D385" s="3"/>
      <c r="E385" s="4"/>
      <c r="F385" s="3"/>
      <c r="G385" s="4"/>
      <c r="H385" s="4"/>
      <c r="I385" s="4"/>
      <c r="J385" s="4"/>
      <c r="M385" s="5">
        <f>IF(OR($A385="",$E385="",$G385="",$C385=""),"",ROUND(($G385-$E385)*$C385*IF($B385="Short",-1,1),2))</f>
      </c>
      <c r="N385" s="5">
        <f>IF($M385="","",ROUND($M385-IF($H385="",0,$H385),2))</f>
      </c>
      <c r="O385" s="6">
        <f>IF(OR($N385="",$I385=""),"",IF($E385=$I385,"",ROUND($N385/(ABS($E385-$I385)*$C385),2)))</f>
      </c>
      <c r="P385" s="7">
        <f>IF($N385="","",IF($N385&gt;0,"Win",IF($N385&lt;0,"Loss","Breakeven")))</f>
      </c>
      <c r="Q385" s="7">
        <f>IF($A385="","",IF($D385="","",CHOOSE(WEEKDAY($D385),"Sun","Mon","Tue","Wed","Thu","Fri","Sat")))</f>
      </c>
      <c r="R385" s="5">
        <f>IF($N385="","",SUMIFS($N$2:$N$501,$F$2:$F$501,"&lt;="&amp;$F385))</f>
      </c>
      <c r="S385" s="5">
        <f>IF($R385="","",MAX(0,_xlfn.MAXIFS($R$2:$R$501,$F$2:$F$501,"&lt;="&amp;$F385))-$R385)</f>
      </c>
      <c r="T385" s="7">
        <f>IF($A385="","",IF(OR($F385="",$G385=""),"Open","Closed"))</f>
      </c>
      <c r="U385" s="7">
        <f>IF($A385="","",TimeZone)</f>
      </c>
      <c r="V385" s="7">
        <f>IF($A385="","",$A385&amp;"-"&amp;IF($D385="","",YEAR($D385)&amp;RIGHT("0"&amp;MONTH($D385),2)&amp;RIGHT("0"&amp;DAY($D385),2)&amp;"-"&amp;RIGHT("0"&amp;HOUR($D385),2)&amp;RIGHT("0"&amp;MINUTE($D385),2)&amp;RIGHT("0"&amp;SECOND($D385),2))&amp;"-"&amp;$B385)</f>
      </c>
    </row>
    <row r="386">
      <c r="D386" s="3"/>
      <c r="E386" s="4"/>
      <c r="F386" s="3"/>
      <c r="G386" s="4"/>
      <c r="H386" s="4"/>
      <c r="I386" s="4"/>
      <c r="J386" s="4"/>
      <c r="M386" s="5">
        <f>IF(OR($A386="",$E386="",$G386="",$C386=""),"",ROUND(($G386-$E386)*$C386*IF($B386="Short",-1,1),2))</f>
      </c>
      <c r="N386" s="5">
        <f>IF($M386="","",ROUND($M386-IF($H386="",0,$H386),2))</f>
      </c>
      <c r="O386" s="6">
        <f>IF(OR($N386="",$I386=""),"",IF($E386=$I386,"",ROUND($N386/(ABS($E386-$I386)*$C386),2)))</f>
      </c>
      <c r="P386" s="7">
        <f>IF($N386="","",IF($N386&gt;0,"Win",IF($N386&lt;0,"Loss","Breakeven")))</f>
      </c>
      <c r="Q386" s="7">
        <f>IF($A386="","",IF($D386="","",CHOOSE(WEEKDAY($D386),"Sun","Mon","Tue","Wed","Thu","Fri","Sat")))</f>
      </c>
      <c r="R386" s="5">
        <f>IF($N386="","",SUMIFS($N$2:$N$501,$F$2:$F$501,"&lt;="&amp;$F386))</f>
      </c>
      <c r="S386" s="5">
        <f>IF($R386="","",MAX(0,_xlfn.MAXIFS($R$2:$R$501,$F$2:$F$501,"&lt;="&amp;$F386))-$R386)</f>
      </c>
      <c r="T386" s="7">
        <f>IF($A386="","",IF(OR($F386="",$G386=""),"Open","Closed"))</f>
      </c>
      <c r="U386" s="7">
        <f>IF($A386="","",TimeZone)</f>
      </c>
      <c r="V386" s="7">
        <f>IF($A386="","",$A386&amp;"-"&amp;IF($D386="","",YEAR($D386)&amp;RIGHT("0"&amp;MONTH($D386),2)&amp;RIGHT("0"&amp;DAY($D386),2)&amp;"-"&amp;RIGHT("0"&amp;HOUR($D386),2)&amp;RIGHT("0"&amp;MINUTE($D386),2)&amp;RIGHT("0"&amp;SECOND($D386),2))&amp;"-"&amp;$B386)</f>
      </c>
    </row>
    <row r="387">
      <c r="D387" s="3"/>
      <c r="E387" s="4"/>
      <c r="F387" s="3"/>
      <c r="G387" s="4"/>
      <c r="H387" s="4"/>
      <c r="I387" s="4"/>
      <c r="J387" s="4"/>
      <c r="M387" s="5">
        <f>IF(OR($A387="",$E387="",$G387="",$C387=""),"",ROUND(($G387-$E387)*$C387*IF($B387="Short",-1,1),2))</f>
      </c>
      <c r="N387" s="5">
        <f>IF($M387="","",ROUND($M387-IF($H387="",0,$H387),2))</f>
      </c>
      <c r="O387" s="6">
        <f>IF(OR($N387="",$I387=""),"",IF($E387=$I387,"",ROUND($N387/(ABS($E387-$I387)*$C387),2)))</f>
      </c>
      <c r="P387" s="7">
        <f>IF($N387="","",IF($N387&gt;0,"Win",IF($N387&lt;0,"Loss","Breakeven")))</f>
      </c>
      <c r="Q387" s="7">
        <f>IF($A387="","",IF($D387="","",CHOOSE(WEEKDAY($D387),"Sun","Mon","Tue","Wed","Thu","Fri","Sat")))</f>
      </c>
      <c r="R387" s="5">
        <f>IF($N387="","",SUMIFS($N$2:$N$501,$F$2:$F$501,"&lt;="&amp;$F387))</f>
      </c>
      <c r="S387" s="5">
        <f>IF($R387="","",MAX(0,_xlfn.MAXIFS($R$2:$R$501,$F$2:$F$501,"&lt;="&amp;$F387))-$R387)</f>
      </c>
      <c r="T387" s="7">
        <f>IF($A387="","",IF(OR($F387="",$G387=""),"Open","Closed"))</f>
      </c>
      <c r="U387" s="7">
        <f>IF($A387="","",TimeZone)</f>
      </c>
      <c r="V387" s="7">
        <f>IF($A387="","",$A387&amp;"-"&amp;IF($D387="","",YEAR($D387)&amp;RIGHT("0"&amp;MONTH($D387),2)&amp;RIGHT("0"&amp;DAY($D387),2)&amp;"-"&amp;RIGHT("0"&amp;HOUR($D387),2)&amp;RIGHT("0"&amp;MINUTE($D387),2)&amp;RIGHT("0"&amp;SECOND($D387),2))&amp;"-"&amp;$B387)</f>
      </c>
    </row>
    <row r="388">
      <c r="D388" s="3"/>
      <c r="E388" s="4"/>
      <c r="F388" s="3"/>
      <c r="G388" s="4"/>
      <c r="H388" s="4"/>
      <c r="I388" s="4"/>
      <c r="J388" s="4"/>
      <c r="M388" s="5">
        <f>IF(OR($A388="",$E388="",$G388="",$C388=""),"",ROUND(($G388-$E388)*$C388*IF($B388="Short",-1,1),2))</f>
      </c>
      <c r="N388" s="5">
        <f>IF($M388="","",ROUND($M388-IF($H388="",0,$H388),2))</f>
      </c>
      <c r="O388" s="6">
        <f>IF(OR($N388="",$I388=""),"",IF($E388=$I388,"",ROUND($N388/(ABS($E388-$I388)*$C388),2)))</f>
      </c>
      <c r="P388" s="7">
        <f>IF($N388="","",IF($N388&gt;0,"Win",IF($N388&lt;0,"Loss","Breakeven")))</f>
      </c>
      <c r="Q388" s="7">
        <f>IF($A388="","",IF($D388="","",CHOOSE(WEEKDAY($D388),"Sun","Mon","Tue","Wed","Thu","Fri","Sat")))</f>
      </c>
      <c r="R388" s="5">
        <f>IF($N388="","",SUMIFS($N$2:$N$501,$F$2:$F$501,"&lt;="&amp;$F388))</f>
      </c>
      <c r="S388" s="5">
        <f>IF($R388="","",MAX(0,_xlfn.MAXIFS($R$2:$R$501,$F$2:$F$501,"&lt;="&amp;$F388))-$R388)</f>
      </c>
      <c r="T388" s="7">
        <f>IF($A388="","",IF(OR($F388="",$G388=""),"Open","Closed"))</f>
      </c>
      <c r="U388" s="7">
        <f>IF($A388="","",TimeZone)</f>
      </c>
      <c r="V388" s="7">
        <f>IF($A388="","",$A388&amp;"-"&amp;IF($D388="","",YEAR($D388)&amp;RIGHT("0"&amp;MONTH($D388),2)&amp;RIGHT("0"&amp;DAY($D388),2)&amp;"-"&amp;RIGHT("0"&amp;HOUR($D388),2)&amp;RIGHT("0"&amp;MINUTE($D388),2)&amp;RIGHT("0"&amp;SECOND($D388),2))&amp;"-"&amp;$B388)</f>
      </c>
    </row>
    <row r="389">
      <c r="D389" s="3"/>
      <c r="E389" s="4"/>
      <c r="F389" s="3"/>
      <c r="G389" s="4"/>
      <c r="H389" s="4"/>
      <c r="I389" s="4"/>
      <c r="J389" s="4"/>
      <c r="M389" s="5">
        <f>IF(OR($A389="",$E389="",$G389="",$C389=""),"",ROUND(($G389-$E389)*$C389*IF($B389="Short",-1,1),2))</f>
      </c>
      <c r="N389" s="5">
        <f>IF($M389="","",ROUND($M389-IF($H389="",0,$H389),2))</f>
      </c>
      <c r="O389" s="6">
        <f>IF(OR($N389="",$I389=""),"",IF($E389=$I389,"",ROUND($N389/(ABS($E389-$I389)*$C389),2)))</f>
      </c>
      <c r="P389" s="7">
        <f>IF($N389="","",IF($N389&gt;0,"Win",IF($N389&lt;0,"Loss","Breakeven")))</f>
      </c>
      <c r="Q389" s="7">
        <f>IF($A389="","",IF($D389="","",CHOOSE(WEEKDAY($D389),"Sun","Mon","Tue","Wed","Thu","Fri","Sat")))</f>
      </c>
      <c r="R389" s="5">
        <f>IF($N389="","",SUMIFS($N$2:$N$501,$F$2:$F$501,"&lt;="&amp;$F389))</f>
      </c>
      <c r="S389" s="5">
        <f>IF($R389="","",MAX(0,_xlfn.MAXIFS($R$2:$R$501,$F$2:$F$501,"&lt;="&amp;$F389))-$R389)</f>
      </c>
      <c r="T389" s="7">
        <f>IF($A389="","",IF(OR($F389="",$G389=""),"Open","Closed"))</f>
      </c>
      <c r="U389" s="7">
        <f>IF($A389="","",TimeZone)</f>
      </c>
      <c r="V389" s="7">
        <f>IF($A389="","",$A389&amp;"-"&amp;IF($D389="","",YEAR($D389)&amp;RIGHT("0"&amp;MONTH($D389),2)&amp;RIGHT("0"&amp;DAY($D389),2)&amp;"-"&amp;RIGHT("0"&amp;HOUR($D389),2)&amp;RIGHT("0"&amp;MINUTE($D389),2)&amp;RIGHT("0"&amp;SECOND($D389),2))&amp;"-"&amp;$B389)</f>
      </c>
    </row>
    <row r="390">
      <c r="D390" s="3"/>
      <c r="E390" s="4"/>
      <c r="F390" s="3"/>
      <c r="G390" s="4"/>
      <c r="H390" s="4"/>
      <c r="I390" s="4"/>
      <c r="J390" s="4"/>
      <c r="M390" s="5">
        <f>IF(OR($A390="",$E390="",$G390="",$C390=""),"",ROUND(($G390-$E390)*$C390*IF($B390="Short",-1,1),2))</f>
      </c>
      <c r="N390" s="5">
        <f>IF($M390="","",ROUND($M390-IF($H390="",0,$H390),2))</f>
      </c>
      <c r="O390" s="6">
        <f>IF(OR($N390="",$I390=""),"",IF($E390=$I390,"",ROUND($N390/(ABS($E390-$I390)*$C390),2)))</f>
      </c>
      <c r="P390" s="7">
        <f>IF($N390="","",IF($N390&gt;0,"Win",IF($N390&lt;0,"Loss","Breakeven")))</f>
      </c>
      <c r="Q390" s="7">
        <f>IF($A390="","",IF($D390="","",CHOOSE(WEEKDAY($D390),"Sun","Mon","Tue","Wed","Thu","Fri","Sat")))</f>
      </c>
      <c r="R390" s="5">
        <f>IF($N390="","",SUMIFS($N$2:$N$501,$F$2:$F$501,"&lt;="&amp;$F390))</f>
      </c>
      <c r="S390" s="5">
        <f>IF($R390="","",MAX(0,_xlfn.MAXIFS($R$2:$R$501,$F$2:$F$501,"&lt;="&amp;$F390))-$R390)</f>
      </c>
      <c r="T390" s="7">
        <f>IF($A390="","",IF(OR($F390="",$G390=""),"Open","Closed"))</f>
      </c>
      <c r="U390" s="7">
        <f>IF($A390="","",TimeZone)</f>
      </c>
      <c r="V390" s="7">
        <f>IF($A390="","",$A390&amp;"-"&amp;IF($D390="","",YEAR($D390)&amp;RIGHT("0"&amp;MONTH($D390),2)&amp;RIGHT("0"&amp;DAY($D390),2)&amp;"-"&amp;RIGHT("0"&amp;HOUR($D390),2)&amp;RIGHT("0"&amp;MINUTE($D390),2)&amp;RIGHT("0"&amp;SECOND($D390),2))&amp;"-"&amp;$B390)</f>
      </c>
    </row>
    <row r="391">
      <c r="D391" s="3"/>
      <c r="E391" s="4"/>
      <c r="F391" s="3"/>
      <c r="G391" s="4"/>
      <c r="H391" s="4"/>
      <c r="I391" s="4"/>
      <c r="J391" s="4"/>
      <c r="M391" s="5">
        <f>IF(OR($A391="",$E391="",$G391="",$C391=""),"",ROUND(($G391-$E391)*$C391*IF($B391="Short",-1,1),2))</f>
      </c>
      <c r="N391" s="5">
        <f>IF($M391="","",ROUND($M391-IF($H391="",0,$H391),2))</f>
      </c>
      <c r="O391" s="6">
        <f>IF(OR($N391="",$I391=""),"",IF($E391=$I391,"",ROUND($N391/(ABS($E391-$I391)*$C391),2)))</f>
      </c>
      <c r="P391" s="7">
        <f>IF($N391="","",IF($N391&gt;0,"Win",IF($N391&lt;0,"Loss","Breakeven")))</f>
      </c>
      <c r="Q391" s="7">
        <f>IF($A391="","",IF($D391="","",CHOOSE(WEEKDAY($D391),"Sun","Mon","Tue","Wed","Thu","Fri","Sat")))</f>
      </c>
      <c r="R391" s="5">
        <f>IF($N391="","",SUMIFS($N$2:$N$501,$F$2:$F$501,"&lt;="&amp;$F391))</f>
      </c>
      <c r="S391" s="5">
        <f>IF($R391="","",MAX(0,_xlfn.MAXIFS($R$2:$R$501,$F$2:$F$501,"&lt;="&amp;$F391))-$R391)</f>
      </c>
      <c r="T391" s="7">
        <f>IF($A391="","",IF(OR($F391="",$G391=""),"Open","Closed"))</f>
      </c>
      <c r="U391" s="7">
        <f>IF($A391="","",TimeZone)</f>
      </c>
      <c r="V391" s="7">
        <f>IF($A391="","",$A391&amp;"-"&amp;IF($D391="","",YEAR($D391)&amp;RIGHT("0"&amp;MONTH($D391),2)&amp;RIGHT("0"&amp;DAY($D391),2)&amp;"-"&amp;RIGHT("0"&amp;HOUR($D391),2)&amp;RIGHT("0"&amp;MINUTE($D391),2)&amp;RIGHT("0"&amp;SECOND($D391),2))&amp;"-"&amp;$B391)</f>
      </c>
    </row>
    <row r="392">
      <c r="D392" s="3"/>
      <c r="E392" s="4"/>
      <c r="F392" s="3"/>
      <c r="G392" s="4"/>
      <c r="H392" s="4"/>
      <c r="I392" s="4"/>
      <c r="J392" s="4"/>
      <c r="M392" s="5">
        <f>IF(OR($A392="",$E392="",$G392="",$C392=""),"",ROUND(($G392-$E392)*$C392*IF($B392="Short",-1,1),2))</f>
      </c>
      <c r="N392" s="5">
        <f>IF($M392="","",ROUND($M392-IF($H392="",0,$H392),2))</f>
      </c>
      <c r="O392" s="6">
        <f>IF(OR($N392="",$I392=""),"",IF($E392=$I392,"",ROUND($N392/(ABS($E392-$I392)*$C392),2)))</f>
      </c>
      <c r="P392" s="7">
        <f>IF($N392="","",IF($N392&gt;0,"Win",IF($N392&lt;0,"Loss","Breakeven")))</f>
      </c>
      <c r="Q392" s="7">
        <f>IF($A392="","",IF($D392="","",CHOOSE(WEEKDAY($D392),"Sun","Mon","Tue","Wed","Thu","Fri","Sat")))</f>
      </c>
      <c r="R392" s="5">
        <f>IF($N392="","",SUMIFS($N$2:$N$501,$F$2:$F$501,"&lt;="&amp;$F392))</f>
      </c>
      <c r="S392" s="5">
        <f>IF($R392="","",MAX(0,_xlfn.MAXIFS($R$2:$R$501,$F$2:$F$501,"&lt;="&amp;$F392))-$R392)</f>
      </c>
      <c r="T392" s="7">
        <f>IF($A392="","",IF(OR($F392="",$G392=""),"Open","Closed"))</f>
      </c>
      <c r="U392" s="7">
        <f>IF($A392="","",TimeZone)</f>
      </c>
      <c r="V392" s="7">
        <f>IF($A392="","",$A392&amp;"-"&amp;IF($D392="","",YEAR($D392)&amp;RIGHT("0"&amp;MONTH($D392),2)&amp;RIGHT("0"&amp;DAY($D392),2)&amp;"-"&amp;RIGHT("0"&amp;HOUR($D392),2)&amp;RIGHT("0"&amp;MINUTE($D392),2)&amp;RIGHT("0"&amp;SECOND($D392),2))&amp;"-"&amp;$B392)</f>
      </c>
    </row>
    <row r="393">
      <c r="D393" s="3"/>
      <c r="E393" s="4"/>
      <c r="F393" s="3"/>
      <c r="G393" s="4"/>
      <c r="H393" s="4"/>
      <c r="I393" s="4"/>
      <c r="J393" s="4"/>
      <c r="M393" s="5">
        <f>IF(OR($A393="",$E393="",$G393="",$C393=""),"",ROUND(($G393-$E393)*$C393*IF($B393="Short",-1,1),2))</f>
      </c>
      <c r="N393" s="5">
        <f>IF($M393="","",ROUND($M393-IF($H393="",0,$H393),2))</f>
      </c>
      <c r="O393" s="6">
        <f>IF(OR($N393="",$I393=""),"",IF($E393=$I393,"",ROUND($N393/(ABS($E393-$I393)*$C393),2)))</f>
      </c>
      <c r="P393" s="7">
        <f>IF($N393="","",IF($N393&gt;0,"Win",IF($N393&lt;0,"Loss","Breakeven")))</f>
      </c>
      <c r="Q393" s="7">
        <f>IF($A393="","",IF($D393="","",CHOOSE(WEEKDAY($D393),"Sun","Mon","Tue","Wed","Thu","Fri","Sat")))</f>
      </c>
      <c r="R393" s="5">
        <f>IF($N393="","",SUMIFS($N$2:$N$501,$F$2:$F$501,"&lt;="&amp;$F393))</f>
      </c>
      <c r="S393" s="5">
        <f>IF($R393="","",MAX(0,_xlfn.MAXIFS($R$2:$R$501,$F$2:$F$501,"&lt;="&amp;$F393))-$R393)</f>
      </c>
      <c r="T393" s="7">
        <f>IF($A393="","",IF(OR($F393="",$G393=""),"Open","Closed"))</f>
      </c>
      <c r="U393" s="7">
        <f>IF($A393="","",TimeZone)</f>
      </c>
      <c r="V393" s="7">
        <f>IF($A393="","",$A393&amp;"-"&amp;IF($D393="","",YEAR($D393)&amp;RIGHT("0"&amp;MONTH($D393),2)&amp;RIGHT("0"&amp;DAY($D393),2)&amp;"-"&amp;RIGHT("0"&amp;HOUR($D393),2)&amp;RIGHT("0"&amp;MINUTE($D393),2)&amp;RIGHT("0"&amp;SECOND($D393),2))&amp;"-"&amp;$B393)</f>
      </c>
    </row>
    <row r="394">
      <c r="D394" s="3"/>
      <c r="E394" s="4"/>
      <c r="F394" s="3"/>
      <c r="G394" s="4"/>
      <c r="H394" s="4"/>
      <c r="I394" s="4"/>
      <c r="J394" s="4"/>
      <c r="M394" s="5">
        <f>IF(OR($A394="",$E394="",$G394="",$C394=""),"",ROUND(($G394-$E394)*$C394*IF($B394="Short",-1,1),2))</f>
      </c>
      <c r="N394" s="5">
        <f>IF($M394="","",ROUND($M394-IF($H394="",0,$H394),2))</f>
      </c>
      <c r="O394" s="6">
        <f>IF(OR($N394="",$I394=""),"",IF($E394=$I394,"",ROUND($N394/(ABS($E394-$I394)*$C394),2)))</f>
      </c>
      <c r="P394" s="7">
        <f>IF($N394="","",IF($N394&gt;0,"Win",IF($N394&lt;0,"Loss","Breakeven")))</f>
      </c>
      <c r="Q394" s="7">
        <f>IF($A394="","",IF($D394="","",CHOOSE(WEEKDAY($D394),"Sun","Mon","Tue","Wed","Thu","Fri","Sat")))</f>
      </c>
      <c r="R394" s="5">
        <f>IF($N394="","",SUMIFS($N$2:$N$501,$F$2:$F$501,"&lt;="&amp;$F394))</f>
      </c>
      <c r="S394" s="5">
        <f>IF($R394="","",MAX(0,_xlfn.MAXIFS($R$2:$R$501,$F$2:$F$501,"&lt;="&amp;$F394))-$R394)</f>
      </c>
      <c r="T394" s="7">
        <f>IF($A394="","",IF(OR($F394="",$G394=""),"Open","Closed"))</f>
      </c>
      <c r="U394" s="7">
        <f>IF($A394="","",TimeZone)</f>
      </c>
      <c r="V394" s="7">
        <f>IF($A394="","",$A394&amp;"-"&amp;IF($D394="","",YEAR($D394)&amp;RIGHT("0"&amp;MONTH($D394),2)&amp;RIGHT("0"&amp;DAY($D394),2)&amp;"-"&amp;RIGHT("0"&amp;HOUR($D394),2)&amp;RIGHT("0"&amp;MINUTE($D394),2)&amp;RIGHT("0"&amp;SECOND($D394),2))&amp;"-"&amp;$B394)</f>
      </c>
    </row>
    <row r="395">
      <c r="D395" s="3"/>
      <c r="E395" s="4"/>
      <c r="F395" s="3"/>
      <c r="G395" s="4"/>
      <c r="H395" s="4"/>
      <c r="I395" s="4"/>
      <c r="J395" s="4"/>
      <c r="M395" s="5">
        <f>IF(OR($A395="",$E395="",$G395="",$C395=""),"",ROUND(($G395-$E395)*$C395*IF($B395="Short",-1,1),2))</f>
      </c>
      <c r="N395" s="5">
        <f>IF($M395="","",ROUND($M395-IF($H395="",0,$H395),2))</f>
      </c>
      <c r="O395" s="6">
        <f>IF(OR($N395="",$I395=""),"",IF($E395=$I395,"",ROUND($N395/(ABS($E395-$I395)*$C395),2)))</f>
      </c>
      <c r="P395" s="7">
        <f>IF($N395="","",IF($N395&gt;0,"Win",IF($N395&lt;0,"Loss","Breakeven")))</f>
      </c>
      <c r="Q395" s="7">
        <f>IF($A395="","",IF($D395="","",CHOOSE(WEEKDAY($D395),"Sun","Mon","Tue","Wed","Thu","Fri","Sat")))</f>
      </c>
      <c r="R395" s="5">
        <f>IF($N395="","",SUMIFS($N$2:$N$501,$F$2:$F$501,"&lt;="&amp;$F395))</f>
      </c>
      <c r="S395" s="5">
        <f>IF($R395="","",MAX(0,_xlfn.MAXIFS($R$2:$R$501,$F$2:$F$501,"&lt;="&amp;$F395))-$R395)</f>
      </c>
      <c r="T395" s="7">
        <f>IF($A395="","",IF(OR($F395="",$G395=""),"Open","Closed"))</f>
      </c>
      <c r="U395" s="7">
        <f>IF($A395="","",TimeZone)</f>
      </c>
      <c r="V395" s="7">
        <f>IF($A395="","",$A395&amp;"-"&amp;IF($D395="","",YEAR($D395)&amp;RIGHT("0"&amp;MONTH($D395),2)&amp;RIGHT("0"&amp;DAY($D395),2)&amp;"-"&amp;RIGHT("0"&amp;HOUR($D395),2)&amp;RIGHT("0"&amp;MINUTE($D395),2)&amp;RIGHT("0"&amp;SECOND($D395),2))&amp;"-"&amp;$B395)</f>
      </c>
    </row>
    <row r="396">
      <c r="D396" s="3"/>
      <c r="E396" s="4"/>
      <c r="F396" s="3"/>
      <c r="G396" s="4"/>
      <c r="H396" s="4"/>
      <c r="I396" s="4"/>
      <c r="J396" s="4"/>
      <c r="M396" s="5">
        <f>IF(OR($A396="",$E396="",$G396="",$C396=""),"",ROUND(($G396-$E396)*$C396*IF($B396="Short",-1,1),2))</f>
      </c>
      <c r="N396" s="5">
        <f>IF($M396="","",ROUND($M396-IF($H396="",0,$H396),2))</f>
      </c>
      <c r="O396" s="6">
        <f>IF(OR($N396="",$I396=""),"",IF($E396=$I396,"",ROUND($N396/(ABS($E396-$I396)*$C396),2)))</f>
      </c>
      <c r="P396" s="7">
        <f>IF($N396="","",IF($N396&gt;0,"Win",IF($N396&lt;0,"Loss","Breakeven")))</f>
      </c>
      <c r="Q396" s="7">
        <f>IF($A396="","",IF($D396="","",CHOOSE(WEEKDAY($D396),"Sun","Mon","Tue","Wed","Thu","Fri","Sat")))</f>
      </c>
      <c r="R396" s="5">
        <f>IF($N396="","",SUMIFS($N$2:$N$501,$F$2:$F$501,"&lt;="&amp;$F396))</f>
      </c>
      <c r="S396" s="5">
        <f>IF($R396="","",MAX(0,_xlfn.MAXIFS($R$2:$R$501,$F$2:$F$501,"&lt;="&amp;$F396))-$R396)</f>
      </c>
      <c r="T396" s="7">
        <f>IF($A396="","",IF(OR($F396="",$G396=""),"Open","Closed"))</f>
      </c>
      <c r="U396" s="7">
        <f>IF($A396="","",TimeZone)</f>
      </c>
      <c r="V396" s="7">
        <f>IF($A396="","",$A396&amp;"-"&amp;IF($D396="","",YEAR($D396)&amp;RIGHT("0"&amp;MONTH($D396),2)&amp;RIGHT("0"&amp;DAY($D396),2)&amp;"-"&amp;RIGHT("0"&amp;HOUR($D396),2)&amp;RIGHT("0"&amp;MINUTE($D396),2)&amp;RIGHT("0"&amp;SECOND($D396),2))&amp;"-"&amp;$B396)</f>
      </c>
    </row>
    <row r="397">
      <c r="D397" s="3"/>
      <c r="E397" s="4"/>
      <c r="F397" s="3"/>
      <c r="G397" s="4"/>
      <c r="H397" s="4"/>
      <c r="I397" s="4"/>
      <c r="J397" s="4"/>
      <c r="M397" s="5">
        <f>IF(OR($A397="",$E397="",$G397="",$C397=""),"",ROUND(($G397-$E397)*$C397*IF($B397="Short",-1,1),2))</f>
      </c>
      <c r="N397" s="5">
        <f>IF($M397="","",ROUND($M397-IF($H397="",0,$H397),2))</f>
      </c>
      <c r="O397" s="6">
        <f>IF(OR($N397="",$I397=""),"",IF($E397=$I397,"",ROUND($N397/(ABS($E397-$I397)*$C397),2)))</f>
      </c>
      <c r="P397" s="7">
        <f>IF($N397="","",IF($N397&gt;0,"Win",IF($N397&lt;0,"Loss","Breakeven")))</f>
      </c>
      <c r="Q397" s="7">
        <f>IF($A397="","",IF($D397="","",CHOOSE(WEEKDAY($D397),"Sun","Mon","Tue","Wed","Thu","Fri","Sat")))</f>
      </c>
      <c r="R397" s="5">
        <f>IF($N397="","",SUMIFS($N$2:$N$501,$F$2:$F$501,"&lt;="&amp;$F397))</f>
      </c>
      <c r="S397" s="5">
        <f>IF($R397="","",MAX(0,_xlfn.MAXIFS($R$2:$R$501,$F$2:$F$501,"&lt;="&amp;$F397))-$R397)</f>
      </c>
      <c r="T397" s="7">
        <f>IF($A397="","",IF(OR($F397="",$G397=""),"Open","Closed"))</f>
      </c>
      <c r="U397" s="7">
        <f>IF($A397="","",TimeZone)</f>
      </c>
      <c r="V397" s="7">
        <f>IF($A397="","",$A397&amp;"-"&amp;IF($D397="","",YEAR($D397)&amp;RIGHT("0"&amp;MONTH($D397),2)&amp;RIGHT("0"&amp;DAY($D397),2)&amp;"-"&amp;RIGHT("0"&amp;HOUR($D397),2)&amp;RIGHT("0"&amp;MINUTE($D397),2)&amp;RIGHT("0"&amp;SECOND($D397),2))&amp;"-"&amp;$B397)</f>
      </c>
    </row>
    <row r="398">
      <c r="D398" s="3"/>
      <c r="E398" s="4"/>
      <c r="F398" s="3"/>
      <c r="G398" s="4"/>
      <c r="H398" s="4"/>
      <c r="I398" s="4"/>
      <c r="J398" s="4"/>
      <c r="M398" s="5">
        <f>IF(OR($A398="",$E398="",$G398="",$C398=""),"",ROUND(($G398-$E398)*$C398*IF($B398="Short",-1,1),2))</f>
      </c>
      <c r="N398" s="5">
        <f>IF($M398="","",ROUND($M398-IF($H398="",0,$H398),2))</f>
      </c>
      <c r="O398" s="6">
        <f>IF(OR($N398="",$I398=""),"",IF($E398=$I398,"",ROUND($N398/(ABS($E398-$I398)*$C398),2)))</f>
      </c>
      <c r="P398" s="7">
        <f>IF($N398="","",IF($N398&gt;0,"Win",IF($N398&lt;0,"Loss","Breakeven")))</f>
      </c>
      <c r="Q398" s="7">
        <f>IF($A398="","",IF($D398="","",CHOOSE(WEEKDAY($D398),"Sun","Mon","Tue","Wed","Thu","Fri","Sat")))</f>
      </c>
      <c r="R398" s="5">
        <f>IF($N398="","",SUMIFS($N$2:$N$501,$F$2:$F$501,"&lt;="&amp;$F398))</f>
      </c>
      <c r="S398" s="5">
        <f>IF($R398="","",MAX(0,_xlfn.MAXIFS($R$2:$R$501,$F$2:$F$501,"&lt;="&amp;$F398))-$R398)</f>
      </c>
      <c r="T398" s="7">
        <f>IF($A398="","",IF(OR($F398="",$G398=""),"Open","Closed"))</f>
      </c>
      <c r="U398" s="7">
        <f>IF($A398="","",TimeZone)</f>
      </c>
      <c r="V398" s="7">
        <f>IF($A398="","",$A398&amp;"-"&amp;IF($D398="","",YEAR($D398)&amp;RIGHT("0"&amp;MONTH($D398),2)&amp;RIGHT("0"&amp;DAY($D398),2)&amp;"-"&amp;RIGHT("0"&amp;HOUR($D398),2)&amp;RIGHT("0"&amp;MINUTE($D398),2)&amp;RIGHT("0"&amp;SECOND($D398),2))&amp;"-"&amp;$B398)</f>
      </c>
    </row>
    <row r="399">
      <c r="D399" s="3"/>
      <c r="E399" s="4"/>
      <c r="F399" s="3"/>
      <c r="G399" s="4"/>
      <c r="H399" s="4"/>
      <c r="I399" s="4"/>
      <c r="J399" s="4"/>
      <c r="M399" s="5">
        <f>IF(OR($A399="",$E399="",$G399="",$C399=""),"",ROUND(($G399-$E399)*$C399*IF($B399="Short",-1,1),2))</f>
      </c>
      <c r="N399" s="5">
        <f>IF($M399="","",ROUND($M399-IF($H399="",0,$H399),2))</f>
      </c>
      <c r="O399" s="6">
        <f>IF(OR($N399="",$I399=""),"",IF($E399=$I399,"",ROUND($N399/(ABS($E399-$I399)*$C399),2)))</f>
      </c>
      <c r="P399" s="7">
        <f>IF($N399="","",IF($N399&gt;0,"Win",IF($N399&lt;0,"Loss","Breakeven")))</f>
      </c>
      <c r="Q399" s="7">
        <f>IF($A399="","",IF($D399="","",CHOOSE(WEEKDAY($D399),"Sun","Mon","Tue","Wed","Thu","Fri","Sat")))</f>
      </c>
      <c r="R399" s="5">
        <f>IF($N399="","",SUMIFS($N$2:$N$501,$F$2:$F$501,"&lt;="&amp;$F399))</f>
      </c>
      <c r="S399" s="5">
        <f>IF($R399="","",MAX(0,_xlfn.MAXIFS($R$2:$R$501,$F$2:$F$501,"&lt;="&amp;$F399))-$R399)</f>
      </c>
      <c r="T399" s="7">
        <f>IF($A399="","",IF(OR($F399="",$G399=""),"Open","Closed"))</f>
      </c>
      <c r="U399" s="7">
        <f>IF($A399="","",TimeZone)</f>
      </c>
      <c r="V399" s="7">
        <f>IF($A399="","",$A399&amp;"-"&amp;IF($D399="","",YEAR($D399)&amp;RIGHT("0"&amp;MONTH($D399),2)&amp;RIGHT("0"&amp;DAY($D399),2)&amp;"-"&amp;RIGHT("0"&amp;HOUR($D399),2)&amp;RIGHT("0"&amp;MINUTE($D399),2)&amp;RIGHT("0"&amp;SECOND($D399),2))&amp;"-"&amp;$B399)</f>
      </c>
    </row>
    <row r="400">
      <c r="D400" s="3"/>
      <c r="E400" s="4"/>
      <c r="F400" s="3"/>
      <c r="G400" s="4"/>
      <c r="H400" s="4"/>
      <c r="I400" s="4"/>
      <c r="J400" s="4"/>
      <c r="M400" s="5">
        <f>IF(OR($A400="",$E400="",$G400="",$C400=""),"",ROUND(($G400-$E400)*$C400*IF($B400="Short",-1,1),2))</f>
      </c>
      <c r="N400" s="5">
        <f>IF($M400="","",ROUND($M400-IF($H400="",0,$H400),2))</f>
      </c>
      <c r="O400" s="6">
        <f>IF(OR($N400="",$I400=""),"",IF($E400=$I400,"",ROUND($N400/(ABS($E400-$I400)*$C400),2)))</f>
      </c>
      <c r="P400" s="7">
        <f>IF($N400="","",IF($N400&gt;0,"Win",IF($N400&lt;0,"Loss","Breakeven")))</f>
      </c>
      <c r="Q400" s="7">
        <f>IF($A400="","",IF($D400="","",CHOOSE(WEEKDAY($D400),"Sun","Mon","Tue","Wed","Thu","Fri","Sat")))</f>
      </c>
      <c r="R400" s="5">
        <f>IF($N400="","",SUMIFS($N$2:$N$501,$F$2:$F$501,"&lt;="&amp;$F400))</f>
      </c>
      <c r="S400" s="5">
        <f>IF($R400="","",MAX(0,_xlfn.MAXIFS($R$2:$R$501,$F$2:$F$501,"&lt;="&amp;$F400))-$R400)</f>
      </c>
      <c r="T400" s="7">
        <f>IF($A400="","",IF(OR($F400="",$G400=""),"Open","Closed"))</f>
      </c>
      <c r="U400" s="7">
        <f>IF($A400="","",TimeZone)</f>
      </c>
      <c r="V400" s="7">
        <f>IF($A400="","",$A400&amp;"-"&amp;IF($D400="","",YEAR($D400)&amp;RIGHT("0"&amp;MONTH($D400),2)&amp;RIGHT("0"&amp;DAY($D400),2)&amp;"-"&amp;RIGHT("0"&amp;HOUR($D400),2)&amp;RIGHT("0"&amp;MINUTE($D400),2)&amp;RIGHT("0"&amp;SECOND($D400),2))&amp;"-"&amp;$B400)</f>
      </c>
    </row>
    <row r="401">
      <c r="D401" s="3"/>
      <c r="E401" s="4"/>
      <c r="F401" s="3"/>
      <c r="G401" s="4"/>
      <c r="H401" s="4"/>
      <c r="I401" s="4"/>
      <c r="J401" s="4"/>
      <c r="M401" s="5">
        <f>IF(OR($A401="",$E401="",$G401="",$C401=""),"",ROUND(($G401-$E401)*$C401*IF($B401="Short",-1,1),2))</f>
      </c>
      <c r="N401" s="5">
        <f>IF($M401="","",ROUND($M401-IF($H401="",0,$H401),2))</f>
      </c>
      <c r="O401" s="6">
        <f>IF(OR($N401="",$I401=""),"",IF($E401=$I401,"",ROUND($N401/(ABS($E401-$I401)*$C401),2)))</f>
      </c>
      <c r="P401" s="7">
        <f>IF($N401="","",IF($N401&gt;0,"Win",IF($N401&lt;0,"Loss","Breakeven")))</f>
      </c>
      <c r="Q401" s="7">
        <f>IF($A401="","",IF($D401="","",CHOOSE(WEEKDAY($D401),"Sun","Mon","Tue","Wed","Thu","Fri","Sat")))</f>
      </c>
      <c r="R401" s="5">
        <f>IF($N401="","",SUMIFS($N$2:$N$501,$F$2:$F$501,"&lt;="&amp;$F401))</f>
      </c>
      <c r="S401" s="5">
        <f>IF($R401="","",MAX(0,_xlfn.MAXIFS($R$2:$R$501,$F$2:$F$501,"&lt;="&amp;$F401))-$R401)</f>
      </c>
      <c r="T401" s="7">
        <f>IF($A401="","",IF(OR($F401="",$G401=""),"Open","Closed"))</f>
      </c>
      <c r="U401" s="7">
        <f>IF($A401="","",TimeZone)</f>
      </c>
      <c r="V401" s="7">
        <f>IF($A401="","",$A401&amp;"-"&amp;IF($D401="","",YEAR($D401)&amp;RIGHT("0"&amp;MONTH($D401),2)&amp;RIGHT("0"&amp;DAY($D401),2)&amp;"-"&amp;RIGHT("0"&amp;HOUR($D401),2)&amp;RIGHT("0"&amp;MINUTE($D401),2)&amp;RIGHT("0"&amp;SECOND($D401),2))&amp;"-"&amp;$B401)</f>
      </c>
    </row>
    <row r="402">
      <c r="D402" s="3"/>
      <c r="E402" s="4"/>
      <c r="F402" s="3"/>
      <c r="G402" s="4"/>
      <c r="H402" s="4"/>
      <c r="I402" s="4"/>
      <c r="J402" s="4"/>
      <c r="M402" s="5">
        <f>IF(OR($A402="",$E402="",$G402="",$C402=""),"",ROUND(($G402-$E402)*$C402*IF($B402="Short",-1,1),2))</f>
      </c>
      <c r="N402" s="5">
        <f>IF($M402="","",ROUND($M402-IF($H402="",0,$H402),2))</f>
      </c>
      <c r="O402" s="6">
        <f>IF(OR($N402="",$I402=""),"",IF($E402=$I402,"",ROUND($N402/(ABS($E402-$I402)*$C402),2)))</f>
      </c>
      <c r="P402" s="7">
        <f>IF($N402="","",IF($N402&gt;0,"Win",IF($N402&lt;0,"Loss","Breakeven")))</f>
      </c>
      <c r="Q402" s="7">
        <f>IF($A402="","",IF($D402="","",CHOOSE(WEEKDAY($D402),"Sun","Mon","Tue","Wed","Thu","Fri","Sat")))</f>
      </c>
      <c r="R402" s="5">
        <f>IF($N402="","",SUMIFS($N$2:$N$501,$F$2:$F$501,"&lt;="&amp;$F402))</f>
      </c>
      <c r="S402" s="5">
        <f>IF($R402="","",MAX(0,_xlfn.MAXIFS($R$2:$R$501,$F$2:$F$501,"&lt;="&amp;$F402))-$R402)</f>
      </c>
      <c r="T402" s="7">
        <f>IF($A402="","",IF(OR($F402="",$G402=""),"Open","Closed"))</f>
      </c>
      <c r="U402" s="7">
        <f>IF($A402="","",TimeZone)</f>
      </c>
      <c r="V402" s="7">
        <f>IF($A402="","",$A402&amp;"-"&amp;IF($D402="","",YEAR($D402)&amp;RIGHT("0"&amp;MONTH($D402),2)&amp;RIGHT("0"&amp;DAY($D402),2)&amp;"-"&amp;RIGHT("0"&amp;HOUR($D402),2)&amp;RIGHT("0"&amp;MINUTE($D402),2)&amp;RIGHT("0"&amp;SECOND($D402),2))&amp;"-"&amp;$B402)</f>
      </c>
    </row>
    <row r="403">
      <c r="D403" s="3"/>
      <c r="E403" s="4"/>
      <c r="F403" s="3"/>
      <c r="G403" s="4"/>
      <c r="H403" s="4"/>
      <c r="I403" s="4"/>
      <c r="J403" s="4"/>
      <c r="M403" s="5">
        <f>IF(OR($A403="",$E403="",$G403="",$C403=""),"",ROUND(($G403-$E403)*$C403*IF($B403="Short",-1,1),2))</f>
      </c>
      <c r="N403" s="5">
        <f>IF($M403="","",ROUND($M403-IF($H403="",0,$H403),2))</f>
      </c>
      <c r="O403" s="6">
        <f>IF(OR($N403="",$I403=""),"",IF($E403=$I403,"",ROUND($N403/(ABS($E403-$I403)*$C403),2)))</f>
      </c>
      <c r="P403" s="7">
        <f>IF($N403="","",IF($N403&gt;0,"Win",IF($N403&lt;0,"Loss","Breakeven")))</f>
      </c>
      <c r="Q403" s="7">
        <f>IF($A403="","",IF($D403="","",CHOOSE(WEEKDAY($D403),"Sun","Mon","Tue","Wed","Thu","Fri","Sat")))</f>
      </c>
      <c r="R403" s="5">
        <f>IF($N403="","",SUMIFS($N$2:$N$501,$F$2:$F$501,"&lt;="&amp;$F403))</f>
      </c>
      <c r="S403" s="5">
        <f>IF($R403="","",MAX(0,_xlfn.MAXIFS($R$2:$R$501,$F$2:$F$501,"&lt;="&amp;$F403))-$R403)</f>
      </c>
      <c r="T403" s="7">
        <f>IF($A403="","",IF(OR($F403="",$G403=""),"Open","Closed"))</f>
      </c>
      <c r="U403" s="7">
        <f>IF($A403="","",TimeZone)</f>
      </c>
      <c r="V403" s="7">
        <f>IF($A403="","",$A403&amp;"-"&amp;IF($D403="","",YEAR($D403)&amp;RIGHT("0"&amp;MONTH($D403),2)&amp;RIGHT("0"&amp;DAY($D403),2)&amp;"-"&amp;RIGHT("0"&amp;HOUR($D403),2)&amp;RIGHT("0"&amp;MINUTE($D403),2)&amp;RIGHT("0"&amp;SECOND($D403),2))&amp;"-"&amp;$B403)</f>
      </c>
    </row>
    <row r="404">
      <c r="D404" s="3"/>
      <c r="E404" s="4"/>
      <c r="F404" s="3"/>
      <c r="G404" s="4"/>
      <c r="H404" s="4"/>
      <c r="I404" s="4"/>
      <c r="J404" s="4"/>
      <c r="M404" s="5">
        <f>IF(OR($A404="",$E404="",$G404="",$C404=""),"",ROUND(($G404-$E404)*$C404*IF($B404="Short",-1,1),2))</f>
      </c>
      <c r="N404" s="5">
        <f>IF($M404="","",ROUND($M404-IF($H404="",0,$H404),2))</f>
      </c>
      <c r="O404" s="6">
        <f>IF(OR($N404="",$I404=""),"",IF($E404=$I404,"",ROUND($N404/(ABS($E404-$I404)*$C404),2)))</f>
      </c>
      <c r="P404" s="7">
        <f>IF($N404="","",IF($N404&gt;0,"Win",IF($N404&lt;0,"Loss","Breakeven")))</f>
      </c>
      <c r="Q404" s="7">
        <f>IF($A404="","",IF($D404="","",CHOOSE(WEEKDAY($D404),"Sun","Mon","Tue","Wed","Thu","Fri","Sat")))</f>
      </c>
      <c r="R404" s="5">
        <f>IF($N404="","",SUMIFS($N$2:$N$501,$F$2:$F$501,"&lt;="&amp;$F404))</f>
      </c>
      <c r="S404" s="5">
        <f>IF($R404="","",MAX(0,_xlfn.MAXIFS($R$2:$R$501,$F$2:$F$501,"&lt;="&amp;$F404))-$R404)</f>
      </c>
      <c r="T404" s="7">
        <f>IF($A404="","",IF(OR($F404="",$G404=""),"Open","Closed"))</f>
      </c>
      <c r="U404" s="7">
        <f>IF($A404="","",TimeZone)</f>
      </c>
      <c r="V404" s="7">
        <f>IF($A404="","",$A404&amp;"-"&amp;IF($D404="","",YEAR($D404)&amp;RIGHT("0"&amp;MONTH($D404),2)&amp;RIGHT("0"&amp;DAY($D404),2)&amp;"-"&amp;RIGHT("0"&amp;HOUR($D404),2)&amp;RIGHT("0"&amp;MINUTE($D404),2)&amp;RIGHT("0"&amp;SECOND($D404),2))&amp;"-"&amp;$B404)</f>
      </c>
    </row>
    <row r="405">
      <c r="D405" s="3"/>
      <c r="E405" s="4"/>
      <c r="F405" s="3"/>
      <c r="G405" s="4"/>
      <c r="H405" s="4"/>
      <c r="I405" s="4"/>
      <c r="J405" s="4"/>
      <c r="M405" s="5">
        <f>IF(OR($A405="",$E405="",$G405="",$C405=""),"",ROUND(($G405-$E405)*$C405*IF($B405="Short",-1,1),2))</f>
      </c>
      <c r="N405" s="5">
        <f>IF($M405="","",ROUND($M405-IF($H405="",0,$H405),2))</f>
      </c>
      <c r="O405" s="6">
        <f>IF(OR($N405="",$I405=""),"",IF($E405=$I405,"",ROUND($N405/(ABS($E405-$I405)*$C405),2)))</f>
      </c>
      <c r="P405" s="7">
        <f>IF($N405="","",IF($N405&gt;0,"Win",IF($N405&lt;0,"Loss","Breakeven")))</f>
      </c>
      <c r="Q405" s="7">
        <f>IF($A405="","",IF($D405="","",CHOOSE(WEEKDAY($D405),"Sun","Mon","Tue","Wed","Thu","Fri","Sat")))</f>
      </c>
      <c r="R405" s="5">
        <f>IF($N405="","",SUMIFS($N$2:$N$501,$F$2:$F$501,"&lt;="&amp;$F405))</f>
      </c>
      <c r="S405" s="5">
        <f>IF($R405="","",MAX(0,_xlfn.MAXIFS($R$2:$R$501,$F$2:$F$501,"&lt;="&amp;$F405))-$R405)</f>
      </c>
      <c r="T405" s="7">
        <f>IF($A405="","",IF(OR($F405="",$G405=""),"Open","Closed"))</f>
      </c>
      <c r="U405" s="7">
        <f>IF($A405="","",TimeZone)</f>
      </c>
      <c r="V405" s="7">
        <f>IF($A405="","",$A405&amp;"-"&amp;IF($D405="","",YEAR($D405)&amp;RIGHT("0"&amp;MONTH($D405),2)&amp;RIGHT("0"&amp;DAY($D405),2)&amp;"-"&amp;RIGHT("0"&amp;HOUR($D405),2)&amp;RIGHT("0"&amp;MINUTE($D405),2)&amp;RIGHT("0"&amp;SECOND($D405),2))&amp;"-"&amp;$B405)</f>
      </c>
    </row>
    <row r="406">
      <c r="D406" s="3"/>
      <c r="E406" s="4"/>
      <c r="F406" s="3"/>
      <c r="G406" s="4"/>
      <c r="H406" s="4"/>
      <c r="I406" s="4"/>
      <c r="J406" s="4"/>
      <c r="M406" s="5">
        <f>IF(OR($A406="",$E406="",$G406="",$C406=""),"",ROUND(($G406-$E406)*$C406*IF($B406="Short",-1,1),2))</f>
      </c>
      <c r="N406" s="5">
        <f>IF($M406="","",ROUND($M406-IF($H406="",0,$H406),2))</f>
      </c>
      <c r="O406" s="6">
        <f>IF(OR($N406="",$I406=""),"",IF($E406=$I406,"",ROUND($N406/(ABS($E406-$I406)*$C406),2)))</f>
      </c>
      <c r="P406" s="7">
        <f>IF($N406="","",IF($N406&gt;0,"Win",IF($N406&lt;0,"Loss","Breakeven")))</f>
      </c>
      <c r="Q406" s="7">
        <f>IF($A406="","",IF($D406="","",CHOOSE(WEEKDAY($D406),"Sun","Mon","Tue","Wed","Thu","Fri","Sat")))</f>
      </c>
      <c r="R406" s="5">
        <f>IF($N406="","",SUMIFS($N$2:$N$501,$F$2:$F$501,"&lt;="&amp;$F406))</f>
      </c>
      <c r="S406" s="5">
        <f>IF($R406="","",MAX(0,_xlfn.MAXIFS($R$2:$R$501,$F$2:$F$501,"&lt;="&amp;$F406))-$R406)</f>
      </c>
      <c r="T406" s="7">
        <f>IF($A406="","",IF(OR($F406="",$G406=""),"Open","Closed"))</f>
      </c>
      <c r="U406" s="7">
        <f>IF($A406="","",TimeZone)</f>
      </c>
      <c r="V406" s="7">
        <f>IF($A406="","",$A406&amp;"-"&amp;IF($D406="","",YEAR($D406)&amp;RIGHT("0"&amp;MONTH($D406),2)&amp;RIGHT("0"&amp;DAY($D406),2)&amp;"-"&amp;RIGHT("0"&amp;HOUR($D406),2)&amp;RIGHT("0"&amp;MINUTE($D406),2)&amp;RIGHT("0"&amp;SECOND($D406),2))&amp;"-"&amp;$B406)</f>
      </c>
    </row>
    <row r="407">
      <c r="D407" s="3"/>
      <c r="E407" s="4"/>
      <c r="F407" s="3"/>
      <c r="G407" s="4"/>
      <c r="H407" s="4"/>
      <c r="I407" s="4"/>
      <c r="J407" s="4"/>
      <c r="M407" s="5">
        <f>IF(OR($A407="",$E407="",$G407="",$C407=""),"",ROUND(($G407-$E407)*$C407*IF($B407="Short",-1,1),2))</f>
      </c>
      <c r="N407" s="5">
        <f>IF($M407="","",ROUND($M407-IF($H407="",0,$H407),2))</f>
      </c>
      <c r="O407" s="6">
        <f>IF(OR($N407="",$I407=""),"",IF($E407=$I407,"",ROUND($N407/(ABS($E407-$I407)*$C407),2)))</f>
      </c>
      <c r="P407" s="7">
        <f>IF($N407="","",IF($N407&gt;0,"Win",IF($N407&lt;0,"Loss","Breakeven")))</f>
      </c>
      <c r="Q407" s="7">
        <f>IF($A407="","",IF($D407="","",CHOOSE(WEEKDAY($D407),"Sun","Mon","Tue","Wed","Thu","Fri","Sat")))</f>
      </c>
      <c r="R407" s="5">
        <f>IF($N407="","",SUMIFS($N$2:$N$501,$F$2:$F$501,"&lt;="&amp;$F407))</f>
      </c>
      <c r="S407" s="5">
        <f>IF($R407="","",MAX(0,_xlfn.MAXIFS($R$2:$R$501,$F$2:$F$501,"&lt;="&amp;$F407))-$R407)</f>
      </c>
      <c r="T407" s="7">
        <f>IF($A407="","",IF(OR($F407="",$G407=""),"Open","Closed"))</f>
      </c>
      <c r="U407" s="7">
        <f>IF($A407="","",TimeZone)</f>
      </c>
      <c r="V407" s="7">
        <f>IF($A407="","",$A407&amp;"-"&amp;IF($D407="","",YEAR($D407)&amp;RIGHT("0"&amp;MONTH($D407),2)&amp;RIGHT("0"&amp;DAY($D407),2)&amp;"-"&amp;RIGHT("0"&amp;HOUR($D407),2)&amp;RIGHT("0"&amp;MINUTE($D407),2)&amp;RIGHT("0"&amp;SECOND($D407),2))&amp;"-"&amp;$B407)</f>
      </c>
    </row>
    <row r="408">
      <c r="D408" s="3"/>
      <c r="E408" s="4"/>
      <c r="F408" s="3"/>
      <c r="G408" s="4"/>
      <c r="H408" s="4"/>
      <c r="I408" s="4"/>
      <c r="J408" s="4"/>
      <c r="M408" s="5">
        <f>IF(OR($A408="",$E408="",$G408="",$C408=""),"",ROUND(($G408-$E408)*$C408*IF($B408="Short",-1,1),2))</f>
      </c>
      <c r="N408" s="5">
        <f>IF($M408="","",ROUND($M408-IF($H408="",0,$H408),2))</f>
      </c>
      <c r="O408" s="6">
        <f>IF(OR($N408="",$I408=""),"",IF($E408=$I408,"",ROUND($N408/(ABS($E408-$I408)*$C408),2)))</f>
      </c>
      <c r="P408" s="7">
        <f>IF($N408="","",IF($N408&gt;0,"Win",IF($N408&lt;0,"Loss","Breakeven")))</f>
      </c>
      <c r="Q408" s="7">
        <f>IF($A408="","",IF($D408="","",CHOOSE(WEEKDAY($D408),"Sun","Mon","Tue","Wed","Thu","Fri","Sat")))</f>
      </c>
      <c r="R408" s="5">
        <f>IF($N408="","",SUMIFS($N$2:$N$501,$F$2:$F$501,"&lt;="&amp;$F408))</f>
      </c>
      <c r="S408" s="5">
        <f>IF($R408="","",MAX(0,_xlfn.MAXIFS($R$2:$R$501,$F$2:$F$501,"&lt;="&amp;$F408))-$R408)</f>
      </c>
      <c r="T408" s="7">
        <f>IF($A408="","",IF(OR($F408="",$G408=""),"Open","Closed"))</f>
      </c>
      <c r="U408" s="7">
        <f>IF($A408="","",TimeZone)</f>
      </c>
      <c r="V408" s="7">
        <f>IF($A408="","",$A408&amp;"-"&amp;IF($D408="","",YEAR($D408)&amp;RIGHT("0"&amp;MONTH($D408),2)&amp;RIGHT("0"&amp;DAY($D408),2)&amp;"-"&amp;RIGHT("0"&amp;HOUR($D408),2)&amp;RIGHT("0"&amp;MINUTE($D408),2)&amp;RIGHT("0"&amp;SECOND($D408),2))&amp;"-"&amp;$B408)</f>
      </c>
    </row>
    <row r="409">
      <c r="D409" s="3"/>
      <c r="E409" s="4"/>
      <c r="F409" s="3"/>
      <c r="G409" s="4"/>
      <c r="H409" s="4"/>
      <c r="I409" s="4"/>
      <c r="J409" s="4"/>
      <c r="M409" s="5">
        <f>IF(OR($A409="",$E409="",$G409="",$C409=""),"",ROUND(($G409-$E409)*$C409*IF($B409="Short",-1,1),2))</f>
      </c>
      <c r="N409" s="5">
        <f>IF($M409="","",ROUND($M409-IF($H409="",0,$H409),2))</f>
      </c>
      <c r="O409" s="6">
        <f>IF(OR($N409="",$I409=""),"",IF($E409=$I409,"",ROUND($N409/(ABS($E409-$I409)*$C409),2)))</f>
      </c>
      <c r="P409" s="7">
        <f>IF($N409="","",IF($N409&gt;0,"Win",IF($N409&lt;0,"Loss","Breakeven")))</f>
      </c>
      <c r="Q409" s="7">
        <f>IF($A409="","",IF($D409="","",CHOOSE(WEEKDAY($D409),"Sun","Mon","Tue","Wed","Thu","Fri","Sat")))</f>
      </c>
      <c r="R409" s="5">
        <f>IF($N409="","",SUMIFS($N$2:$N$501,$F$2:$F$501,"&lt;="&amp;$F409))</f>
      </c>
      <c r="S409" s="5">
        <f>IF($R409="","",MAX(0,_xlfn.MAXIFS($R$2:$R$501,$F$2:$F$501,"&lt;="&amp;$F409))-$R409)</f>
      </c>
      <c r="T409" s="7">
        <f>IF($A409="","",IF(OR($F409="",$G409=""),"Open","Closed"))</f>
      </c>
      <c r="U409" s="7">
        <f>IF($A409="","",TimeZone)</f>
      </c>
      <c r="V409" s="7">
        <f>IF($A409="","",$A409&amp;"-"&amp;IF($D409="","",YEAR($D409)&amp;RIGHT("0"&amp;MONTH($D409),2)&amp;RIGHT("0"&amp;DAY($D409),2)&amp;"-"&amp;RIGHT("0"&amp;HOUR($D409),2)&amp;RIGHT("0"&amp;MINUTE($D409),2)&amp;RIGHT("0"&amp;SECOND($D409),2))&amp;"-"&amp;$B409)</f>
      </c>
    </row>
    <row r="410">
      <c r="D410" s="3"/>
      <c r="E410" s="4"/>
      <c r="F410" s="3"/>
      <c r="G410" s="4"/>
      <c r="H410" s="4"/>
      <c r="I410" s="4"/>
      <c r="J410" s="4"/>
      <c r="M410" s="5">
        <f>IF(OR($A410="",$E410="",$G410="",$C410=""),"",ROUND(($G410-$E410)*$C410*IF($B410="Short",-1,1),2))</f>
      </c>
      <c r="N410" s="5">
        <f>IF($M410="","",ROUND($M410-IF($H410="",0,$H410),2))</f>
      </c>
      <c r="O410" s="6">
        <f>IF(OR($N410="",$I410=""),"",IF($E410=$I410,"",ROUND($N410/(ABS($E410-$I410)*$C410),2)))</f>
      </c>
      <c r="P410" s="7">
        <f>IF($N410="","",IF($N410&gt;0,"Win",IF($N410&lt;0,"Loss","Breakeven")))</f>
      </c>
      <c r="Q410" s="7">
        <f>IF($A410="","",IF($D410="","",CHOOSE(WEEKDAY($D410),"Sun","Mon","Tue","Wed","Thu","Fri","Sat")))</f>
      </c>
      <c r="R410" s="5">
        <f>IF($N410="","",SUMIFS($N$2:$N$501,$F$2:$F$501,"&lt;="&amp;$F410))</f>
      </c>
      <c r="S410" s="5">
        <f>IF($R410="","",MAX(0,_xlfn.MAXIFS($R$2:$R$501,$F$2:$F$501,"&lt;="&amp;$F410))-$R410)</f>
      </c>
      <c r="T410" s="7">
        <f>IF($A410="","",IF(OR($F410="",$G410=""),"Open","Closed"))</f>
      </c>
      <c r="U410" s="7">
        <f>IF($A410="","",TimeZone)</f>
      </c>
      <c r="V410" s="7">
        <f>IF($A410="","",$A410&amp;"-"&amp;IF($D410="","",YEAR($D410)&amp;RIGHT("0"&amp;MONTH($D410),2)&amp;RIGHT("0"&amp;DAY($D410),2)&amp;"-"&amp;RIGHT("0"&amp;HOUR($D410),2)&amp;RIGHT("0"&amp;MINUTE($D410),2)&amp;RIGHT("0"&amp;SECOND($D410),2))&amp;"-"&amp;$B410)</f>
      </c>
    </row>
    <row r="411">
      <c r="D411" s="3"/>
      <c r="E411" s="4"/>
      <c r="F411" s="3"/>
      <c r="G411" s="4"/>
      <c r="H411" s="4"/>
      <c r="I411" s="4"/>
      <c r="J411" s="4"/>
      <c r="M411" s="5">
        <f>IF(OR($A411="",$E411="",$G411="",$C411=""),"",ROUND(($G411-$E411)*$C411*IF($B411="Short",-1,1),2))</f>
      </c>
      <c r="N411" s="5">
        <f>IF($M411="","",ROUND($M411-IF($H411="",0,$H411),2))</f>
      </c>
      <c r="O411" s="6">
        <f>IF(OR($N411="",$I411=""),"",IF($E411=$I411,"",ROUND($N411/(ABS($E411-$I411)*$C411),2)))</f>
      </c>
      <c r="P411" s="7">
        <f>IF($N411="","",IF($N411&gt;0,"Win",IF($N411&lt;0,"Loss","Breakeven")))</f>
      </c>
      <c r="Q411" s="7">
        <f>IF($A411="","",IF($D411="","",CHOOSE(WEEKDAY($D411),"Sun","Mon","Tue","Wed","Thu","Fri","Sat")))</f>
      </c>
      <c r="R411" s="5">
        <f>IF($N411="","",SUMIFS($N$2:$N$501,$F$2:$F$501,"&lt;="&amp;$F411))</f>
      </c>
      <c r="S411" s="5">
        <f>IF($R411="","",MAX(0,_xlfn.MAXIFS($R$2:$R$501,$F$2:$F$501,"&lt;="&amp;$F411))-$R411)</f>
      </c>
      <c r="T411" s="7">
        <f>IF($A411="","",IF(OR($F411="",$G411=""),"Open","Closed"))</f>
      </c>
      <c r="U411" s="7">
        <f>IF($A411="","",TimeZone)</f>
      </c>
      <c r="V411" s="7">
        <f>IF($A411="","",$A411&amp;"-"&amp;IF($D411="","",YEAR($D411)&amp;RIGHT("0"&amp;MONTH($D411),2)&amp;RIGHT("0"&amp;DAY($D411),2)&amp;"-"&amp;RIGHT("0"&amp;HOUR($D411),2)&amp;RIGHT("0"&amp;MINUTE($D411),2)&amp;RIGHT("0"&amp;SECOND($D411),2))&amp;"-"&amp;$B411)</f>
      </c>
    </row>
    <row r="412">
      <c r="D412" s="3"/>
      <c r="E412" s="4"/>
      <c r="F412" s="3"/>
      <c r="G412" s="4"/>
      <c r="H412" s="4"/>
      <c r="I412" s="4"/>
      <c r="J412" s="4"/>
      <c r="M412" s="5">
        <f>IF(OR($A412="",$E412="",$G412="",$C412=""),"",ROUND(($G412-$E412)*$C412*IF($B412="Short",-1,1),2))</f>
      </c>
      <c r="N412" s="5">
        <f>IF($M412="","",ROUND($M412-IF($H412="",0,$H412),2))</f>
      </c>
      <c r="O412" s="6">
        <f>IF(OR($N412="",$I412=""),"",IF($E412=$I412,"",ROUND($N412/(ABS($E412-$I412)*$C412),2)))</f>
      </c>
      <c r="P412" s="7">
        <f>IF($N412="","",IF($N412&gt;0,"Win",IF($N412&lt;0,"Loss","Breakeven")))</f>
      </c>
      <c r="Q412" s="7">
        <f>IF($A412="","",IF($D412="","",CHOOSE(WEEKDAY($D412),"Sun","Mon","Tue","Wed","Thu","Fri","Sat")))</f>
      </c>
      <c r="R412" s="5">
        <f>IF($N412="","",SUMIFS($N$2:$N$501,$F$2:$F$501,"&lt;="&amp;$F412))</f>
      </c>
      <c r="S412" s="5">
        <f>IF($R412="","",MAX(0,_xlfn.MAXIFS($R$2:$R$501,$F$2:$F$501,"&lt;="&amp;$F412))-$R412)</f>
      </c>
      <c r="T412" s="7">
        <f>IF($A412="","",IF(OR($F412="",$G412=""),"Open","Closed"))</f>
      </c>
      <c r="U412" s="7">
        <f>IF($A412="","",TimeZone)</f>
      </c>
      <c r="V412" s="7">
        <f>IF($A412="","",$A412&amp;"-"&amp;IF($D412="","",YEAR($D412)&amp;RIGHT("0"&amp;MONTH($D412),2)&amp;RIGHT("0"&amp;DAY($D412),2)&amp;"-"&amp;RIGHT("0"&amp;HOUR($D412),2)&amp;RIGHT("0"&amp;MINUTE($D412),2)&amp;RIGHT("0"&amp;SECOND($D412),2))&amp;"-"&amp;$B412)</f>
      </c>
    </row>
    <row r="413">
      <c r="D413" s="3"/>
      <c r="E413" s="4"/>
      <c r="F413" s="3"/>
      <c r="G413" s="4"/>
      <c r="H413" s="4"/>
      <c r="I413" s="4"/>
      <c r="J413" s="4"/>
      <c r="M413" s="5">
        <f>IF(OR($A413="",$E413="",$G413="",$C413=""),"",ROUND(($G413-$E413)*$C413*IF($B413="Short",-1,1),2))</f>
      </c>
      <c r="N413" s="5">
        <f>IF($M413="","",ROUND($M413-IF($H413="",0,$H413),2))</f>
      </c>
      <c r="O413" s="6">
        <f>IF(OR($N413="",$I413=""),"",IF($E413=$I413,"",ROUND($N413/(ABS($E413-$I413)*$C413),2)))</f>
      </c>
      <c r="P413" s="7">
        <f>IF($N413="","",IF($N413&gt;0,"Win",IF($N413&lt;0,"Loss","Breakeven")))</f>
      </c>
      <c r="Q413" s="7">
        <f>IF($A413="","",IF($D413="","",CHOOSE(WEEKDAY($D413),"Sun","Mon","Tue","Wed","Thu","Fri","Sat")))</f>
      </c>
      <c r="R413" s="5">
        <f>IF($N413="","",SUMIFS($N$2:$N$501,$F$2:$F$501,"&lt;="&amp;$F413))</f>
      </c>
      <c r="S413" s="5">
        <f>IF($R413="","",MAX(0,_xlfn.MAXIFS($R$2:$R$501,$F$2:$F$501,"&lt;="&amp;$F413))-$R413)</f>
      </c>
      <c r="T413" s="7">
        <f>IF($A413="","",IF(OR($F413="",$G413=""),"Open","Closed"))</f>
      </c>
      <c r="U413" s="7">
        <f>IF($A413="","",TimeZone)</f>
      </c>
      <c r="V413" s="7">
        <f>IF($A413="","",$A413&amp;"-"&amp;IF($D413="","",YEAR($D413)&amp;RIGHT("0"&amp;MONTH($D413),2)&amp;RIGHT("0"&amp;DAY($D413),2)&amp;"-"&amp;RIGHT("0"&amp;HOUR($D413),2)&amp;RIGHT("0"&amp;MINUTE($D413),2)&amp;RIGHT("0"&amp;SECOND($D413),2))&amp;"-"&amp;$B413)</f>
      </c>
    </row>
    <row r="414">
      <c r="D414" s="3"/>
      <c r="E414" s="4"/>
      <c r="F414" s="3"/>
      <c r="G414" s="4"/>
      <c r="H414" s="4"/>
      <c r="I414" s="4"/>
      <c r="J414" s="4"/>
      <c r="M414" s="5">
        <f>IF(OR($A414="",$E414="",$G414="",$C414=""),"",ROUND(($G414-$E414)*$C414*IF($B414="Short",-1,1),2))</f>
      </c>
      <c r="N414" s="5">
        <f>IF($M414="","",ROUND($M414-IF($H414="",0,$H414),2))</f>
      </c>
      <c r="O414" s="6">
        <f>IF(OR($N414="",$I414=""),"",IF($E414=$I414,"",ROUND($N414/(ABS($E414-$I414)*$C414),2)))</f>
      </c>
      <c r="P414" s="7">
        <f>IF($N414="","",IF($N414&gt;0,"Win",IF($N414&lt;0,"Loss","Breakeven")))</f>
      </c>
      <c r="Q414" s="7">
        <f>IF($A414="","",IF($D414="","",CHOOSE(WEEKDAY($D414),"Sun","Mon","Tue","Wed","Thu","Fri","Sat")))</f>
      </c>
      <c r="R414" s="5">
        <f>IF($N414="","",SUMIFS($N$2:$N$501,$F$2:$F$501,"&lt;="&amp;$F414))</f>
      </c>
      <c r="S414" s="5">
        <f>IF($R414="","",MAX(0,_xlfn.MAXIFS($R$2:$R$501,$F$2:$F$501,"&lt;="&amp;$F414))-$R414)</f>
      </c>
      <c r="T414" s="7">
        <f>IF($A414="","",IF(OR($F414="",$G414=""),"Open","Closed"))</f>
      </c>
      <c r="U414" s="7">
        <f>IF($A414="","",TimeZone)</f>
      </c>
      <c r="V414" s="7">
        <f>IF($A414="","",$A414&amp;"-"&amp;IF($D414="","",YEAR($D414)&amp;RIGHT("0"&amp;MONTH($D414),2)&amp;RIGHT("0"&amp;DAY($D414),2)&amp;"-"&amp;RIGHT("0"&amp;HOUR($D414),2)&amp;RIGHT("0"&amp;MINUTE($D414),2)&amp;RIGHT("0"&amp;SECOND($D414),2))&amp;"-"&amp;$B414)</f>
      </c>
    </row>
    <row r="415">
      <c r="D415" s="3"/>
      <c r="E415" s="4"/>
      <c r="F415" s="3"/>
      <c r="G415" s="4"/>
      <c r="H415" s="4"/>
      <c r="I415" s="4"/>
      <c r="J415" s="4"/>
      <c r="M415" s="5">
        <f>IF(OR($A415="",$E415="",$G415="",$C415=""),"",ROUND(($G415-$E415)*$C415*IF($B415="Short",-1,1),2))</f>
      </c>
      <c r="N415" s="5">
        <f>IF($M415="","",ROUND($M415-IF($H415="",0,$H415),2))</f>
      </c>
      <c r="O415" s="6">
        <f>IF(OR($N415="",$I415=""),"",IF($E415=$I415,"",ROUND($N415/(ABS($E415-$I415)*$C415),2)))</f>
      </c>
      <c r="P415" s="7">
        <f>IF($N415="","",IF($N415&gt;0,"Win",IF($N415&lt;0,"Loss","Breakeven")))</f>
      </c>
      <c r="Q415" s="7">
        <f>IF($A415="","",IF($D415="","",CHOOSE(WEEKDAY($D415),"Sun","Mon","Tue","Wed","Thu","Fri","Sat")))</f>
      </c>
      <c r="R415" s="5">
        <f>IF($N415="","",SUMIFS($N$2:$N$501,$F$2:$F$501,"&lt;="&amp;$F415))</f>
      </c>
      <c r="S415" s="5">
        <f>IF($R415="","",MAX(0,_xlfn.MAXIFS($R$2:$R$501,$F$2:$F$501,"&lt;="&amp;$F415))-$R415)</f>
      </c>
      <c r="T415" s="7">
        <f>IF($A415="","",IF(OR($F415="",$G415=""),"Open","Closed"))</f>
      </c>
      <c r="U415" s="7">
        <f>IF($A415="","",TimeZone)</f>
      </c>
      <c r="V415" s="7">
        <f>IF($A415="","",$A415&amp;"-"&amp;IF($D415="","",YEAR($D415)&amp;RIGHT("0"&amp;MONTH($D415),2)&amp;RIGHT("0"&amp;DAY($D415),2)&amp;"-"&amp;RIGHT("0"&amp;HOUR($D415),2)&amp;RIGHT("0"&amp;MINUTE($D415),2)&amp;RIGHT("0"&amp;SECOND($D415),2))&amp;"-"&amp;$B415)</f>
      </c>
    </row>
    <row r="416">
      <c r="D416" s="3"/>
      <c r="E416" s="4"/>
      <c r="F416" s="3"/>
      <c r="G416" s="4"/>
      <c r="H416" s="4"/>
      <c r="I416" s="4"/>
      <c r="J416" s="4"/>
      <c r="M416" s="5">
        <f>IF(OR($A416="",$E416="",$G416="",$C416=""),"",ROUND(($G416-$E416)*$C416*IF($B416="Short",-1,1),2))</f>
      </c>
      <c r="N416" s="5">
        <f>IF($M416="","",ROUND($M416-IF($H416="",0,$H416),2))</f>
      </c>
      <c r="O416" s="6">
        <f>IF(OR($N416="",$I416=""),"",IF($E416=$I416,"",ROUND($N416/(ABS($E416-$I416)*$C416),2)))</f>
      </c>
      <c r="P416" s="7">
        <f>IF($N416="","",IF($N416&gt;0,"Win",IF($N416&lt;0,"Loss","Breakeven")))</f>
      </c>
      <c r="Q416" s="7">
        <f>IF($A416="","",IF($D416="","",CHOOSE(WEEKDAY($D416),"Sun","Mon","Tue","Wed","Thu","Fri","Sat")))</f>
      </c>
      <c r="R416" s="5">
        <f>IF($N416="","",SUMIFS($N$2:$N$501,$F$2:$F$501,"&lt;="&amp;$F416))</f>
      </c>
      <c r="S416" s="5">
        <f>IF($R416="","",MAX(0,_xlfn.MAXIFS($R$2:$R$501,$F$2:$F$501,"&lt;="&amp;$F416))-$R416)</f>
      </c>
      <c r="T416" s="7">
        <f>IF($A416="","",IF(OR($F416="",$G416=""),"Open","Closed"))</f>
      </c>
      <c r="U416" s="7">
        <f>IF($A416="","",TimeZone)</f>
      </c>
      <c r="V416" s="7">
        <f>IF($A416="","",$A416&amp;"-"&amp;IF($D416="","",YEAR($D416)&amp;RIGHT("0"&amp;MONTH($D416),2)&amp;RIGHT("0"&amp;DAY($D416),2)&amp;"-"&amp;RIGHT("0"&amp;HOUR($D416),2)&amp;RIGHT("0"&amp;MINUTE($D416),2)&amp;RIGHT("0"&amp;SECOND($D416),2))&amp;"-"&amp;$B416)</f>
      </c>
    </row>
    <row r="417">
      <c r="D417" s="3"/>
      <c r="E417" s="4"/>
      <c r="F417" s="3"/>
      <c r="G417" s="4"/>
      <c r="H417" s="4"/>
      <c r="I417" s="4"/>
      <c r="J417" s="4"/>
      <c r="M417" s="5">
        <f>IF(OR($A417="",$E417="",$G417="",$C417=""),"",ROUND(($G417-$E417)*$C417*IF($B417="Short",-1,1),2))</f>
      </c>
      <c r="N417" s="5">
        <f>IF($M417="","",ROUND($M417-IF($H417="",0,$H417),2))</f>
      </c>
      <c r="O417" s="6">
        <f>IF(OR($N417="",$I417=""),"",IF($E417=$I417,"",ROUND($N417/(ABS($E417-$I417)*$C417),2)))</f>
      </c>
      <c r="P417" s="7">
        <f>IF($N417="","",IF($N417&gt;0,"Win",IF($N417&lt;0,"Loss","Breakeven")))</f>
      </c>
      <c r="Q417" s="7">
        <f>IF($A417="","",IF($D417="","",CHOOSE(WEEKDAY($D417),"Sun","Mon","Tue","Wed","Thu","Fri","Sat")))</f>
      </c>
      <c r="R417" s="5">
        <f>IF($N417="","",SUMIFS($N$2:$N$501,$F$2:$F$501,"&lt;="&amp;$F417))</f>
      </c>
      <c r="S417" s="5">
        <f>IF($R417="","",MAX(0,_xlfn.MAXIFS($R$2:$R$501,$F$2:$F$501,"&lt;="&amp;$F417))-$R417)</f>
      </c>
      <c r="T417" s="7">
        <f>IF($A417="","",IF(OR($F417="",$G417=""),"Open","Closed"))</f>
      </c>
      <c r="U417" s="7">
        <f>IF($A417="","",TimeZone)</f>
      </c>
      <c r="V417" s="7">
        <f>IF($A417="","",$A417&amp;"-"&amp;IF($D417="","",YEAR($D417)&amp;RIGHT("0"&amp;MONTH($D417),2)&amp;RIGHT("0"&amp;DAY($D417),2)&amp;"-"&amp;RIGHT("0"&amp;HOUR($D417),2)&amp;RIGHT("0"&amp;MINUTE($D417),2)&amp;RIGHT("0"&amp;SECOND($D417),2))&amp;"-"&amp;$B417)</f>
      </c>
    </row>
    <row r="418">
      <c r="D418" s="3"/>
      <c r="E418" s="4"/>
      <c r="F418" s="3"/>
      <c r="G418" s="4"/>
      <c r="H418" s="4"/>
      <c r="I418" s="4"/>
      <c r="J418" s="4"/>
      <c r="M418" s="5">
        <f>IF(OR($A418="",$E418="",$G418="",$C418=""),"",ROUND(($G418-$E418)*$C418*IF($B418="Short",-1,1),2))</f>
      </c>
      <c r="N418" s="5">
        <f>IF($M418="","",ROUND($M418-IF($H418="",0,$H418),2))</f>
      </c>
      <c r="O418" s="6">
        <f>IF(OR($N418="",$I418=""),"",IF($E418=$I418,"",ROUND($N418/(ABS($E418-$I418)*$C418),2)))</f>
      </c>
      <c r="P418" s="7">
        <f>IF($N418="","",IF($N418&gt;0,"Win",IF($N418&lt;0,"Loss","Breakeven")))</f>
      </c>
      <c r="Q418" s="7">
        <f>IF($A418="","",IF($D418="","",CHOOSE(WEEKDAY($D418),"Sun","Mon","Tue","Wed","Thu","Fri","Sat")))</f>
      </c>
      <c r="R418" s="5">
        <f>IF($N418="","",SUMIFS($N$2:$N$501,$F$2:$F$501,"&lt;="&amp;$F418))</f>
      </c>
      <c r="S418" s="5">
        <f>IF($R418="","",MAX(0,_xlfn.MAXIFS($R$2:$R$501,$F$2:$F$501,"&lt;="&amp;$F418))-$R418)</f>
      </c>
      <c r="T418" s="7">
        <f>IF($A418="","",IF(OR($F418="",$G418=""),"Open","Closed"))</f>
      </c>
      <c r="U418" s="7">
        <f>IF($A418="","",TimeZone)</f>
      </c>
      <c r="V418" s="7">
        <f>IF($A418="","",$A418&amp;"-"&amp;IF($D418="","",YEAR($D418)&amp;RIGHT("0"&amp;MONTH($D418),2)&amp;RIGHT("0"&amp;DAY($D418),2)&amp;"-"&amp;RIGHT("0"&amp;HOUR($D418),2)&amp;RIGHT("0"&amp;MINUTE($D418),2)&amp;RIGHT("0"&amp;SECOND($D418),2))&amp;"-"&amp;$B418)</f>
      </c>
    </row>
    <row r="419">
      <c r="D419" s="3"/>
      <c r="E419" s="4"/>
      <c r="F419" s="3"/>
      <c r="G419" s="4"/>
      <c r="H419" s="4"/>
      <c r="I419" s="4"/>
      <c r="J419" s="4"/>
      <c r="M419" s="5">
        <f>IF(OR($A419="",$E419="",$G419="",$C419=""),"",ROUND(($G419-$E419)*$C419*IF($B419="Short",-1,1),2))</f>
      </c>
      <c r="N419" s="5">
        <f>IF($M419="","",ROUND($M419-IF($H419="",0,$H419),2))</f>
      </c>
      <c r="O419" s="6">
        <f>IF(OR($N419="",$I419=""),"",IF($E419=$I419,"",ROUND($N419/(ABS($E419-$I419)*$C419),2)))</f>
      </c>
      <c r="P419" s="7">
        <f>IF($N419="","",IF($N419&gt;0,"Win",IF($N419&lt;0,"Loss","Breakeven")))</f>
      </c>
      <c r="Q419" s="7">
        <f>IF($A419="","",IF($D419="","",CHOOSE(WEEKDAY($D419),"Sun","Mon","Tue","Wed","Thu","Fri","Sat")))</f>
      </c>
      <c r="R419" s="5">
        <f>IF($N419="","",SUMIFS($N$2:$N$501,$F$2:$F$501,"&lt;="&amp;$F419))</f>
      </c>
      <c r="S419" s="5">
        <f>IF($R419="","",MAX(0,_xlfn.MAXIFS($R$2:$R$501,$F$2:$F$501,"&lt;="&amp;$F419))-$R419)</f>
      </c>
      <c r="T419" s="7">
        <f>IF($A419="","",IF(OR($F419="",$G419=""),"Open","Closed"))</f>
      </c>
      <c r="U419" s="7">
        <f>IF($A419="","",TimeZone)</f>
      </c>
      <c r="V419" s="7">
        <f>IF($A419="","",$A419&amp;"-"&amp;IF($D419="","",YEAR($D419)&amp;RIGHT("0"&amp;MONTH($D419),2)&amp;RIGHT("0"&amp;DAY($D419),2)&amp;"-"&amp;RIGHT("0"&amp;HOUR($D419),2)&amp;RIGHT("0"&amp;MINUTE($D419),2)&amp;RIGHT("0"&amp;SECOND($D419),2))&amp;"-"&amp;$B419)</f>
      </c>
    </row>
    <row r="420">
      <c r="D420" s="3"/>
      <c r="E420" s="4"/>
      <c r="F420" s="3"/>
      <c r="G420" s="4"/>
      <c r="H420" s="4"/>
      <c r="I420" s="4"/>
      <c r="J420" s="4"/>
      <c r="M420" s="5">
        <f>IF(OR($A420="",$E420="",$G420="",$C420=""),"",ROUND(($G420-$E420)*$C420*IF($B420="Short",-1,1),2))</f>
      </c>
      <c r="N420" s="5">
        <f>IF($M420="","",ROUND($M420-IF($H420="",0,$H420),2))</f>
      </c>
      <c r="O420" s="6">
        <f>IF(OR($N420="",$I420=""),"",IF($E420=$I420,"",ROUND($N420/(ABS($E420-$I420)*$C420),2)))</f>
      </c>
      <c r="P420" s="7">
        <f>IF($N420="","",IF($N420&gt;0,"Win",IF($N420&lt;0,"Loss","Breakeven")))</f>
      </c>
      <c r="Q420" s="7">
        <f>IF($A420="","",IF($D420="","",CHOOSE(WEEKDAY($D420),"Sun","Mon","Tue","Wed","Thu","Fri","Sat")))</f>
      </c>
      <c r="R420" s="5">
        <f>IF($N420="","",SUMIFS($N$2:$N$501,$F$2:$F$501,"&lt;="&amp;$F420))</f>
      </c>
      <c r="S420" s="5">
        <f>IF($R420="","",MAX(0,_xlfn.MAXIFS($R$2:$R$501,$F$2:$F$501,"&lt;="&amp;$F420))-$R420)</f>
      </c>
      <c r="T420" s="7">
        <f>IF($A420="","",IF(OR($F420="",$G420=""),"Open","Closed"))</f>
      </c>
      <c r="U420" s="7">
        <f>IF($A420="","",TimeZone)</f>
      </c>
      <c r="V420" s="7">
        <f>IF($A420="","",$A420&amp;"-"&amp;IF($D420="","",YEAR($D420)&amp;RIGHT("0"&amp;MONTH($D420),2)&amp;RIGHT("0"&amp;DAY($D420),2)&amp;"-"&amp;RIGHT("0"&amp;HOUR($D420),2)&amp;RIGHT("0"&amp;MINUTE($D420),2)&amp;RIGHT("0"&amp;SECOND($D420),2))&amp;"-"&amp;$B420)</f>
      </c>
    </row>
    <row r="421">
      <c r="D421" s="3"/>
      <c r="E421" s="4"/>
      <c r="F421" s="3"/>
      <c r="G421" s="4"/>
      <c r="H421" s="4"/>
      <c r="I421" s="4"/>
      <c r="J421" s="4"/>
      <c r="M421" s="5">
        <f>IF(OR($A421="",$E421="",$G421="",$C421=""),"",ROUND(($G421-$E421)*$C421*IF($B421="Short",-1,1),2))</f>
      </c>
      <c r="N421" s="5">
        <f>IF($M421="","",ROUND($M421-IF($H421="",0,$H421),2))</f>
      </c>
      <c r="O421" s="6">
        <f>IF(OR($N421="",$I421=""),"",IF($E421=$I421,"",ROUND($N421/(ABS($E421-$I421)*$C421),2)))</f>
      </c>
      <c r="P421" s="7">
        <f>IF($N421="","",IF($N421&gt;0,"Win",IF($N421&lt;0,"Loss","Breakeven")))</f>
      </c>
      <c r="Q421" s="7">
        <f>IF($A421="","",IF($D421="","",CHOOSE(WEEKDAY($D421),"Sun","Mon","Tue","Wed","Thu","Fri","Sat")))</f>
      </c>
      <c r="R421" s="5">
        <f>IF($N421="","",SUMIFS($N$2:$N$501,$F$2:$F$501,"&lt;="&amp;$F421))</f>
      </c>
      <c r="S421" s="5">
        <f>IF($R421="","",MAX(0,_xlfn.MAXIFS($R$2:$R$501,$F$2:$F$501,"&lt;="&amp;$F421))-$R421)</f>
      </c>
      <c r="T421" s="7">
        <f>IF($A421="","",IF(OR($F421="",$G421=""),"Open","Closed"))</f>
      </c>
      <c r="U421" s="7">
        <f>IF($A421="","",TimeZone)</f>
      </c>
      <c r="V421" s="7">
        <f>IF($A421="","",$A421&amp;"-"&amp;IF($D421="","",YEAR($D421)&amp;RIGHT("0"&amp;MONTH($D421),2)&amp;RIGHT("0"&amp;DAY($D421),2)&amp;"-"&amp;RIGHT("0"&amp;HOUR($D421),2)&amp;RIGHT("0"&amp;MINUTE($D421),2)&amp;RIGHT("0"&amp;SECOND($D421),2))&amp;"-"&amp;$B421)</f>
      </c>
    </row>
    <row r="422">
      <c r="D422" s="3"/>
      <c r="E422" s="4"/>
      <c r="F422" s="3"/>
      <c r="G422" s="4"/>
      <c r="H422" s="4"/>
      <c r="I422" s="4"/>
      <c r="J422" s="4"/>
      <c r="M422" s="5">
        <f>IF(OR($A422="",$E422="",$G422="",$C422=""),"",ROUND(($G422-$E422)*$C422*IF($B422="Short",-1,1),2))</f>
      </c>
      <c r="N422" s="5">
        <f>IF($M422="","",ROUND($M422-IF($H422="",0,$H422),2))</f>
      </c>
      <c r="O422" s="6">
        <f>IF(OR($N422="",$I422=""),"",IF($E422=$I422,"",ROUND($N422/(ABS($E422-$I422)*$C422),2)))</f>
      </c>
      <c r="P422" s="7">
        <f>IF($N422="","",IF($N422&gt;0,"Win",IF($N422&lt;0,"Loss","Breakeven")))</f>
      </c>
      <c r="Q422" s="7">
        <f>IF($A422="","",IF($D422="","",CHOOSE(WEEKDAY($D422),"Sun","Mon","Tue","Wed","Thu","Fri","Sat")))</f>
      </c>
      <c r="R422" s="5">
        <f>IF($N422="","",SUMIFS($N$2:$N$501,$F$2:$F$501,"&lt;="&amp;$F422))</f>
      </c>
      <c r="S422" s="5">
        <f>IF($R422="","",MAX(0,_xlfn.MAXIFS($R$2:$R$501,$F$2:$F$501,"&lt;="&amp;$F422))-$R422)</f>
      </c>
      <c r="T422" s="7">
        <f>IF($A422="","",IF(OR($F422="",$G422=""),"Open","Closed"))</f>
      </c>
      <c r="U422" s="7">
        <f>IF($A422="","",TimeZone)</f>
      </c>
      <c r="V422" s="7">
        <f>IF($A422="","",$A422&amp;"-"&amp;IF($D422="","",YEAR($D422)&amp;RIGHT("0"&amp;MONTH($D422),2)&amp;RIGHT("0"&amp;DAY($D422),2)&amp;"-"&amp;RIGHT("0"&amp;HOUR($D422),2)&amp;RIGHT("0"&amp;MINUTE($D422),2)&amp;RIGHT("0"&amp;SECOND($D422),2))&amp;"-"&amp;$B422)</f>
      </c>
    </row>
    <row r="423">
      <c r="D423" s="3"/>
      <c r="E423" s="4"/>
      <c r="F423" s="3"/>
      <c r="G423" s="4"/>
      <c r="H423" s="4"/>
      <c r="I423" s="4"/>
      <c r="J423" s="4"/>
      <c r="M423" s="5">
        <f>IF(OR($A423="",$E423="",$G423="",$C423=""),"",ROUND(($G423-$E423)*$C423*IF($B423="Short",-1,1),2))</f>
      </c>
      <c r="N423" s="5">
        <f>IF($M423="","",ROUND($M423-IF($H423="",0,$H423),2))</f>
      </c>
      <c r="O423" s="6">
        <f>IF(OR($N423="",$I423=""),"",IF($E423=$I423,"",ROUND($N423/(ABS($E423-$I423)*$C423),2)))</f>
      </c>
      <c r="P423" s="7">
        <f>IF($N423="","",IF($N423&gt;0,"Win",IF($N423&lt;0,"Loss","Breakeven")))</f>
      </c>
      <c r="Q423" s="7">
        <f>IF($A423="","",IF($D423="","",CHOOSE(WEEKDAY($D423),"Sun","Mon","Tue","Wed","Thu","Fri","Sat")))</f>
      </c>
      <c r="R423" s="5">
        <f>IF($N423="","",SUMIFS($N$2:$N$501,$F$2:$F$501,"&lt;="&amp;$F423))</f>
      </c>
      <c r="S423" s="5">
        <f>IF($R423="","",MAX(0,_xlfn.MAXIFS($R$2:$R$501,$F$2:$F$501,"&lt;="&amp;$F423))-$R423)</f>
      </c>
      <c r="T423" s="7">
        <f>IF($A423="","",IF(OR($F423="",$G423=""),"Open","Closed"))</f>
      </c>
      <c r="U423" s="7">
        <f>IF($A423="","",TimeZone)</f>
      </c>
      <c r="V423" s="7">
        <f>IF($A423="","",$A423&amp;"-"&amp;IF($D423="","",YEAR($D423)&amp;RIGHT("0"&amp;MONTH($D423),2)&amp;RIGHT("0"&amp;DAY($D423),2)&amp;"-"&amp;RIGHT("0"&amp;HOUR($D423),2)&amp;RIGHT("0"&amp;MINUTE($D423),2)&amp;RIGHT("0"&amp;SECOND($D423),2))&amp;"-"&amp;$B423)</f>
      </c>
    </row>
    <row r="424">
      <c r="D424" s="3"/>
      <c r="E424" s="4"/>
      <c r="F424" s="3"/>
      <c r="G424" s="4"/>
      <c r="H424" s="4"/>
      <c r="I424" s="4"/>
      <c r="J424" s="4"/>
      <c r="M424" s="5">
        <f>IF(OR($A424="",$E424="",$G424="",$C424=""),"",ROUND(($G424-$E424)*$C424*IF($B424="Short",-1,1),2))</f>
      </c>
      <c r="N424" s="5">
        <f>IF($M424="","",ROUND($M424-IF($H424="",0,$H424),2))</f>
      </c>
      <c r="O424" s="6">
        <f>IF(OR($N424="",$I424=""),"",IF($E424=$I424,"",ROUND($N424/(ABS($E424-$I424)*$C424),2)))</f>
      </c>
      <c r="P424" s="7">
        <f>IF($N424="","",IF($N424&gt;0,"Win",IF($N424&lt;0,"Loss","Breakeven")))</f>
      </c>
      <c r="Q424" s="7">
        <f>IF($A424="","",IF($D424="","",CHOOSE(WEEKDAY($D424),"Sun","Mon","Tue","Wed","Thu","Fri","Sat")))</f>
      </c>
      <c r="R424" s="5">
        <f>IF($N424="","",SUMIFS($N$2:$N$501,$F$2:$F$501,"&lt;="&amp;$F424))</f>
      </c>
      <c r="S424" s="5">
        <f>IF($R424="","",MAX(0,_xlfn.MAXIFS($R$2:$R$501,$F$2:$F$501,"&lt;="&amp;$F424))-$R424)</f>
      </c>
      <c r="T424" s="7">
        <f>IF($A424="","",IF(OR($F424="",$G424=""),"Open","Closed"))</f>
      </c>
      <c r="U424" s="7">
        <f>IF($A424="","",TimeZone)</f>
      </c>
      <c r="V424" s="7">
        <f>IF($A424="","",$A424&amp;"-"&amp;IF($D424="","",YEAR($D424)&amp;RIGHT("0"&amp;MONTH($D424),2)&amp;RIGHT("0"&amp;DAY($D424),2)&amp;"-"&amp;RIGHT("0"&amp;HOUR($D424),2)&amp;RIGHT("0"&amp;MINUTE($D424),2)&amp;RIGHT("0"&amp;SECOND($D424),2))&amp;"-"&amp;$B424)</f>
      </c>
    </row>
    <row r="425">
      <c r="D425" s="3"/>
      <c r="E425" s="4"/>
      <c r="F425" s="3"/>
      <c r="G425" s="4"/>
      <c r="H425" s="4"/>
      <c r="I425" s="4"/>
      <c r="J425" s="4"/>
      <c r="M425" s="5">
        <f>IF(OR($A425="",$E425="",$G425="",$C425=""),"",ROUND(($G425-$E425)*$C425*IF($B425="Short",-1,1),2))</f>
      </c>
      <c r="N425" s="5">
        <f>IF($M425="","",ROUND($M425-IF($H425="",0,$H425),2))</f>
      </c>
      <c r="O425" s="6">
        <f>IF(OR($N425="",$I425=""),"",IF($E425=$I425,"",ROUND($N425/(ABS($E425-$I425)*$C425),2)))</f>
      </c>
      <c r="P425" s="7">
        <f>IF($N425="","",IF($N425&gt;0,"Win",IF($N425&lt;0,"Loss","Breakeven")))</f>
      </c>
      <c r="Q425" s="7">
        <f>IF($A425="","",IF($D425="","",CHOOSE(WEEKDAY($D425),"Sun","Mon","Tue","Wed","Thu","Fri","Sat")))</f>
      </c>
      <c r="R425" s="5">
        <f>IF($N425="","",SUMIFS($N$2:$N$501,$F$2:$F$501,"&lt;="&amp;$F425))</f>
      </c>
      <c r="S425" s="5">
        <f>IF($R425="","",MAX(0,_xlfn.MAXIFS($R$2:$R$501,$F$2:$F$501,"&lt;="&amp;$F425))-$R425)</f>
      </c>
      <c r="T425" s="7">
        <f>IF($A425="","",IF(OR($F425="",$G425=""),"Open","Closed"))</f>
      </c>
      <c r="U425" s="7">
        <f>IF($A425="","",TimeZone)</f>
      </c>
      <c r="V425" s="7">
        <f>IF($A425="","",$A425&amp;"-"&amp;IF($D425="","",YEAR($D425)&amp;RIGHT("0"&amp;MONTH($D425),2)&amp;RIGHT("0"&amp;DAY($D425),2)&amp;"-"&amp;RIGHT("0"&amp;HOUR($D425),2)&amp;RIGHT("0"&amp;MINUTE($D425),2)&amp;RIGHT("0"&amp;SECOND($D425),2))&amp;"-"&amp;$B425)</f>
      </c>
    </row>
    <row r="426">
      <c r="D426" s="3"/>
      <c r="E426" s="4"/>
      <c r="F426" s="3"/>
      <c r="G426" s="4"/>
      <c r="H426" s="4"/>
      <c r="I426" s="4"/>
      <c r="J426" s="4"/>
      <c r="M426" s="5">
        <f>IF(OR($A426="",$E426="",$G426="",$C426=""),"",ROUND(($G426-$E426)*$C426*IF($B426="Short",-1,1),2))</f>
      </c>
      <c r="N426" s="5">
        <f>IF($M426="","",ROUND($M426-IF($H426="",0,$H426),2))</f>
      </c>
      <c r="O426" s="6">
        <f>IF(OR($N426="",$I426=""),"",IF($E426=$I426,"",ROUND($N426/(ABS($E426-$I426)*$C426),2)))</f>
      </c>
      <c r="P426" s="7">
        <f>IF($N426="","",IF($N426&gt;0,"Win",IF($N426&lt;0,"Loss","Breakeven")))</f>
      </c>
      <c r="Q426" s="7">
        <f>IF($A426="","",IF($D426="","",CHOOSE(WEEKDAY($D426),"Sun","Mon","Tue","Wed","Thu","Fri","Sat")))</f>
      </c>
      <c r="R426" s="5">
        <f>IF($N426="","",SUMIFS($N$2:$N$501,$F$2:$F$501,"&lt;="&amp;$F426))</f>
      </c>
      <c r="S426" s="5">
        <f>IF($R426="","",MAX(0,_xlfn.MAXIFS($R$2:$R$501,$F$2:$F$501,"&lt;="&amp;$F426))-$R426)</f>
      </c>
      <c r="T426" s="7">
        <f>IF($A426="","",IF(OR($F426="",$G426=""),"Open","Closed"))</f>
      </c>
      <c r="U426" s="7">
        <f>IF($A426="","",TimeZone)</f>
      </c>
      <c r="V426" s="7">
        <f>IF($A426="","",$A426&amp;"-"&amp;IF($D426="","",YEAR($D426)&amp;RIGHT("0"&amp;MONTH($D426),2)&amp;RIGHT("0"&amp;DAY($D426),2)&amp;"-"&amp;RIGHT("0"&amp;HOUR($D426),2)&amp;RIGHT("0"&amp;MINUTE($D426),2)&amp;RIGHT("0"&amp;SECOND($D426),2))&amp;"-"&amp;$B426)</f>
      </c>
    </row>
    <row r="427">
      <c r="D427" s="3"/>
      <c r="E427" s="4"/>
      <c r="F427" s="3"/>
      <c r="G427" s="4"/>
      <c r="H427" s="4"/>
      <c r="I427" s="4"/>
      <c r="J427" s="4"/>
      <c r="M427" s="5">
        <f>IF(OR($A427="",$E427="",$G427="",$C427=""),"",ROUND(($G427-$E427)*$C427*IF($B427="Short",-1,1),2))</f>
      </c>
      <c r="N427" s="5">
        <f>IF($M427="","",ROUND($M427-IF($H427="",0,$H427),2))</f>
      </c>
      <c r="O427" s="6">
        <f>IF(OR($N427="",$I427=""),"",IF($E427=$I427,"",ROUND($N427/(ABS($E427-$I427)*$C427),2)))</f>
      </c>
      <c r="P427" s="7">
        <f>IF($N427="","",IF($N427&gt;0,"Win",IF($N427&lt;0,"Loss","Breakeven")))</f>
      </c>
      <c r="Q427" s="7">
        <f>IF($A427="","",IF($D427="","",CHOOSE(WEEKDAY($D427),"Sun","Mon","Tue","Wed","Thu","Fri","Sat")))</f>
      </c>
      <c r="R427" s="5">
        <f>IF($N427="","",SUMIFS($N$2:$N$501,$F$2:$F$501,"&lt;="&amp;$F427))</f>
      </c>
      <c r="S427" s="5">
        <f>IF($R427="","",MAX(0,_xlfn.MAXIFS($R$2:$R$501,$F$2:$F$501,"&lt;="&amp;$F427))-$R427)</f>
      </c>
      <c r="T427" s="7">
        <f>IF($A427="","",IF(OR($F427="",$G427=""),"Open","Closed"))</f>
      </c>
      <c r="U427" s="7">
        <f>IF($A427="","",TimeZone)</f>
      </c>
      <c r="V427" s="7">
        <f>IF($A427="","",$A427&amp;"-"&amp;IF($D427="","",YEAR($D427)&amp;RIGHT("0"&amp;MONTH($D427),2)&amp;RIGHT("0"&amp;DAY($D427),2)&amp;"-"&amp;RIGHT("0"&amp;HOUR($D427),2)&amp;RIGHT("0"&amp;MINUTE($D427),2)&amp;RIGHT("0"&amp;SECOND($D427),2))&amp;"-"&amp;$B427)</f>
      </c>
    </row>
    <row r="428">
      <c r="D428" s="3"/>
      <c r="E428" s="4"/>
      <c r="F428" s="3"/>
      <c r="G428" s="4"/>
      <c r="H428" s="4"/>
      <c r="I428" s="4"/>
      <c r="J428" s="4"/>
      <c r="M428" s="5">
        <f>IF(OR($A428="",$E428="",$G428="",$C428=""),"",ROUND(($G428-$E428)*$C428*IF($B428="Short",-1,1),2))</f>
      </c>
      <c r="N428" s="5">
        <f>IF($M428="","",ROUND($M428-IF($H428="",0,$H428),2))</f>
      </c>
      <c r="O428" s="6">
        <f>IF(OR($N428="",$I428=""),"",IF($E428=$I428,"",ROUND($N428/(ABS($E428-$I428)*$C428),2)))</f>
      </c>
      <c r="P428" s="7">
        <f>IF($N428="","",IF($N428&gt;0,"Win",IF($N428&lt;0,"Loss","Breakeven")))</f>
      </c>
      <c r="Q428" s="7">
        <f>IF($A428="","",IF($D428="","",CHOOSE(WEEKDAY($D428),"Sun","Mon","Tue","Wed","Thu","Fri","Sat")))</f>
      </c>
      <c r="R428" s="5">
        <f>IF($N428="","",SUMIFS($N$2:$N$501,$F$2:$F$501,"&lt;="&amp;$F428))</f>
      </c>
      <c r="S428" s="5">
        <f>IF($R428="","",MAX(0,_xlfn.MAXIFS($R$2:$R$501,$F$2:$F$501,"&lt;="&amp;$F428))-$R428)</f>
      </c>
      <c r="T428" s="7">
        <f>IF($A428="","",IF(OR($F428="",$G428=""),"Open","Closed"))</f>
      </c>
      <c r="U428" s="7">
        <f>IF($A428="","",TimeZone)</f>
      </c>
      <c r="V428" s="7">
        <f>IF($A428="","",$A428&amp;"-"&amp;IF($D428="","",YEAR($D428)&amp;RIGHT("0"&amp;MONTH($D428),2)&amp;RIGHT("0"&amp;DAY($D428),2)&amp;"-"&amp;RIGHT("0"&amp;HOUR($D428),2)&amp;RIGHT("0"&amp;MINUTE($D428),2)&amp;RIGHT("0"&amp;SECOND($D428),2))&amp;"-"&amp;$B428)</f>
      </c>
    </row>
    <row r="429">
      <c r="D429" s="3"/>
      <c r="E429" s="4"/>
      <c r="F429" s="3"/>
      <c r="G429" s="4"/>
      <c r="H429" s="4"/>
      <c r="I429" s="4"/>
      <c r="J429" s="4"/>
      <c r="M429" s="5">
        <f>IF(OR($A429="",$E429="",$G429="",$C429=""),"",ROUND(($G429-$E429)*$C429*IF($B429="Short",-1,1),2))</f>
      </c>
      <c r="N429" s="5">
        <f>IF($M429="","",ROUND($M429-IF($H429="",0,$H429),2))</f>
      </c>
      <c r="O429" s="6">
        <f>IF(OR($N429="",$I429=""),"",IF($E429=$I429,"",ROUND($N429/(ABS($E429-$I429)*$C429),2)))</f>
      </c>
      <c r="P429" s="7">
        <f>IF($N429="","",IF($N429&gt;0,"Win",IF($N429&lt;0,"Loss","Breakeven")))</f>
      </c>
      <c r="Q429" s="7">
        <f>IF($A429="","",IF($D429="","",CHOOSE(WEEKDAY($D429),"Sun","Mon","Tue","Wed","Thu","Fri","Sat")))</f>
      </c>
      <c r="R429" s="5">
        <f>IF($N429="","",SUMIFS($N$2:$N$501,$F$2:$F$501,"&lt;="&amp;$F429))</f>
      </c>
      <c r="S429" s="5">
        <f>IF($R429="","",MAX(0,_xlfn.MAXIFS($R$2:$R$501,$F$2:$F$501,"&lt;="&amp;$F429))-$R429)</f>
      </c>
      <c r="T429" s="7">
        <f>IF($A429="","",IF(OR($F429="",$G429=""),"Open","Closed"))</f>
      </c>
      <c r="U429" s="7">
        <f>IF($A429="","",TimeZone)</f>
      </c>
      <c r="V429" s="7">
        <f>IF($A429="","",$A429&amp;"-"&amp;IF($D429="","",YEAR($D429)&amp;RIGHT("0"&amp;MONTH($D429),2)&amp;RIGHT("0"&amp;DAY($D429),2)&amp;"-"&amp;RIGHT("0"&amp;HOUR($D429),2)&amp;RIGHT("0"&amp;MINUTE($D429),2)&amp;RIGHT("0"&amp;SECOND($D429),2))&amp;"-"&amp;$B429)</f>
      </c>
    </row>
    <row r="430">
      <c r="D430" s="3"/>
      <c r="E430" s="4"/>
      <c r="F430" s="3"/>
      <c r="G430" s="4"/>
      <c r="H430" s="4"/>
      <c r="I430" s="4"/>
      <c r="J430" s="4"/>
      <c r="M430" s="5">
        <f>IF(OR($A430="",$E430="",$G430="",$C430=""),"",ROUND(($G430-$E430)*$C430*IF($B430="Short",-1,1),2))</f>
      </c>
      <c r="N430" s="5">
        <f>IF($M430="","",ROUND($M430-IF($H430="",0,$H430),2))</f>
      </c>
      <c r="O430" s="6">
        <f>IF(OR($N430="",$I430=""),"",IF($E430=$I430,"",ROUND($N430/(ABS($E430-$I430)*$C430),2)))</f>
      </c>
      <c r="P430" s="7">
        <f>IF($N430="","",IF($N430&gt;0,"Win",IF($N430&lt;0,"Loss","Breakeven")))</f>
      </c>
      <c r="Q430" s="7">
        <f>IF($A430="","",IF($D430="","",CHOOSE(WEEKDAY($D430),"Sun","Mon","Tue","Wed","Thu","Fri","Sat")))</f>
      </c>
      <c r="R430" s="5">
        <f>IF($N430="","",SUMIFS($N$2:$N$501,$F$2:$F$501,"&lt;="&amp;$F430))</f>
      </c>
      <c r="S430" s="5">
        <f>IF($R430="","",MAX(0,_xlfn.MAXIFS($R$2:$R$501,$F$2:$F$501,"&lt;="&amp;$F430))-$R430)</f>
      </c>
      <c r="T430" s="7">
        <f>IF($A430="","",IF(OR($F430="",$G430=""),"Open","Closed"))</f>
      </c>
      <c r="U430" s="7">
        <f>IF($A430="","",TimeZone)</f>
      </c>
      <c r="V430" s="7">
        <f>IF($A430="","",$A430&amp;"-"&amp;IF($D430="","",YEAR($D430)&amp;RIGHT("0"&amp;MONTH($D430),2)&amp;RIGHT("0"&amp;DAY($D430),2)&amp;"-"&amp;RIGHT("0"&amp;HOUR($D430),2)&amp;RIGHT("0"&amp;MINUTE($D430),2)&amp;RIGHT("0"&amp;SECOND($D430),2))&amp;"-"&amp;$B430)</f>
      </c>
    </row>
    <row r="431">
      <c r="D431" s="3"/>
      <c r="E431" s="4"/>
      <c r="F431" s="3"/>
      <c r="G431" s="4"/>
      <c r="H431" s="4"/>
      <c r="I431" s="4"/>
      <c r="J431" s="4"/>
      <c r="M431" s="5">
        <f>IF(OR($A431="",$E431="",$G431="",$C431=""),"",ROUND(($G431-$E431)*$C431*IF($B431="Short",-1,1),2))</f>
      </c>
      <c r="N431" s="5">
        <f>IF($M431="","",ROUND($M431-IF($H431="",0,$H431),2))</f>
      </c>
      <c r="O431" s="6">
        <f>IF(OR($N431="",$I431=""),"",IF($E431=$I431,"",ROUND($N431/(ABS($E431-$I431)*$C431),2)))</f>
      </c>
      <c r="P431" s="7">
        <f>IF($N431="","",IF($N431&gt;0,"Win",IF($N431&lt;0,"Loss","Breakeven")))</f>
      </c>
      <c r="Q431" s="7">
        <f>IF($A431="","",IF($D431="","",CHOOSE(WEEKDAY($D431),"Sun","Mon","Tue","Wed","Thu","Fri","Sat")))</f>
      </c>
      <c r="R431" s="5">
        <f>IF($N431="","",SUMIFS($N$2:$N$501,$F$2:$F$501,"&lt;="&amp;$F431))</f>
      </c>
      <c r="S431" s="5">
        <f>IF($R431="","",MAX(0,_xlfn.MAXIFS($R$2:$R$501,$F$2:$F$501,"&lt;="&amp;$F431))-$R431)</f>
      </c>
      <c r="T431" s="7">
        <f>IF($A431="","",IF(OR($F431="",$G431=""),"Open","Closed"))</f>
      </c>
      <c r="U431" s="7">
        <f>IF($A431="","",TimeZone)</f>
      </c>
      <c r="V431" s="7">
        <f>IF($A431="","",$A431&amp;"-"&amp;IF($D431="","",YEAR($D431)&amp;RIGHT("0"&amp;MONTH($D431),2)&amp;RIGHT("0"&amp;DAY($D431),2)&amp;"-"&amp;RIGHT("0"&amp;HOUR($D431),2)&amp;RIGHT("0"&amp;MINUTE($D431),2)&amp;RIGHT("0"&amp;SECOND($D431),2))&amp;"-"&amp;$B431)</f>
      </c>
    </row>
    <row r="432">
      <c r="D432" s="3"/>
      <c r="E432" s="4"/>
      <c r="F432" s="3"/>
      <c r="G432" s="4"/>
      <c r="H432" s="4"/>
      <c r="I432" s="4"/>
      <c r="J432" s="4"/>
      <c r="M432" s="5">
        <f>IF(OR($A432="",$E432="",$G432="",$C432=""),"",ROUND(($G432-$E432)*$C432*IF($B432="Short",-1,1),2))</f>
      </c>
      <c r="N432" s="5">
        <f>IF($M432="","",ROUND($M432-IF($H432="",0,$H432),2))</f>
      </c>
      <c r="O432" s="6">
        <f>IF(OR($N432="",$I432=""),"",IF($E432=$I432,"",ROUND($N432/(ABS($E432-$I432)*$C432),2)))</f>
      </c>
      <c r="P432" s="7">
        <f>IF($N432="","",IF($N432&gt;0,"Win",IF($N432&lt;0,"Loss","Breakeven")))</f>
      </c>
      <c r="Q432" s="7">
        <f>IF($A432="","",IF($D432="","",CHOOSE(WEEKDAY($D432),"Sun","Mon","Tue","Wed","Thu","Fri","Sat")))</f>
      </c>
      <c r="R432" s="5">
        <f>IF($N432="","",SUMIFS($N$2:$N$501,$F$2:$F$501,"&lt;="&amp;$F432))</f>
      </c>
      <c r="S432" s="5">
        <f>IF($R432="","",MAX(0,_xlfn.MAXIFS($R$2:$R$501,$F$2:$F$501,"&lt;="&amp;$F432))-$R432)</f>
      </c>
      <c r="T432" s="7">
        <f>IF($A432="","",IF(OR($F432="",$G432=""),"Open","Closed"))</f>
      </c>
      <c r="U432" s="7">
        <f>IF($A432="","",TimeZone)</f>
      </c>
      <c r="V432" s="7">
        <f>IF($A432="","",$A432&amp;"-"&amp;IF($D432="","",YEAR($D432)&amp;RIGHT("0"&amp;MONTH($D432),2)&amp;RIGHT("0"&amp;DAY($D432),2)&amp;"-"&amp;RIGHT("0"&amp;HOUR($D432),2)&amp;RIGHT("0"&amp;MINUTE($D432),2)&amp;RIGHT("0"&amp;SECOND($D432),2))&amp;"-"&amp;$B432)</f>
      </c>
    </row>
    <row r="433">
      <c r="D433" s="3"/>
      <c r="E433" s="4"/>
      <c r="F433" s="3"/>
      <c r="G433" s="4"/>
      <c r="H433" s="4"/>
      <c r="I433" s="4"/>
      <c r="J433" s="4"/>
      <c r="M433" s="5">
        <f>IF(OR($A433="",$E433="",$G433="",$C433=""),"",ROUND(($G433-$E433)*$C433*IF($B433="Short",-1,1),2))</f>
      </c>
      <c r="N433" s="5">
        <f>IF($M433="","",ROUND($M433-IF($H433="",0,$H433),2))</f>
      </c>
      <c r="O433" s="6">
        <f>IF(OR($N433="",$I433=""),"",IF($E433=$I433,"",ROUND($N433/(ABS($E433-$I433)*$C433),2)))</f>
      </c>
      <c r="P433" s="7">
        <f>IF($N433="","",IF($N433&gt;0,"Win",IF($N433&lt;0,"Loss","Breakeven")))</f>
      </c>
      <c r="Q433" s="7">
        <f>IF($A433="","",IF($D433="","",CHOOSE(WEEKDAY($D433),"Sun","Mon","Tue","Wed","Thu","Fri","Sat")))</f>
      </c>
      <c r="R433" s="5">
        <f>IF($N433="","",SUMIFS($N$2:$N$501,$F$2:$F$501,"&lt;="&amp;$F433))</f>
      </c>
      <c r="S433" s="5">
        <f>IF($R433="","",MAX(0,_xlfn.MAXIFS($R$2:$R$501,$F$2:$F$501,"&lt;="&amp;$F433))-$R433)</f>
      </c>
      <c r="T433" s="7">
        <f>IF($A433="","",IF(OR($F433="",$G433=""),"Open","Closed"))</f>
      </c>
      <c r="U433" s="7">
        <f>IF($A433="","",TimeZone)</f>
      </c>
      <c r="V433" s="7">
        <f>IF($A433="","",$A433&amp;"-"&amp;IF($D433="","",YEAR($D433)&amp;RIGHT("0"&amp;MONTH($D433),2)&amp;RIGHT("0"&amp;DAY($D433),2)&amp;"-"&amp;RIGHT("0"&amp;HOUR($D433),2)&amp;RIGHT("0"&amp;MINUTE($D433),2)&amp;RIGHT("0"&amp;SECOND($D433),2))&amp;"-"&amp;$B433)</f>
      </c>
    </row>
    <row r="434">
      <c r="D434" s="3"/>
      <c r="E434" s="4"/>
      <c r="F434" s="3"/>
      <c r="G434" s="4"/>
      <c r="H434" s="4"/>
      <c r="I434" s="4"/>
      <c r="J434" s="4"/>
      <c r="M434" s="5">
        <f>IF(OR($A434="",$E434="",$G434="",$C434=""),"",ROUND(($G434-$E434)*$C434*IF($B434="Short",-1,1),2))</f>
      </c>
      <c r="N434" s="5">
        <f>IF($M434="","",ROUND($M434-IF($H434="",0,$H434),2))</f>
      </c>
      <c r="O434" s="6">
        <f>IF(OR($N434="",$I434=""),"",IF($E434=$I434,"",ROUND($N434/(ABS($E434-$I434)*$C434),2)))</f>
      </c>
      <c r="P434" s="7">
        <f>IF($N434="","",IF($N434&gt;0,"Win",IF($N434&lt;0,"Loss","Breakeven")))</f>
      </c>
      <c r="Q434" s="7">
        <f>IF($A434="","",IF($D434="","",CHOOSE(WEEKDAY($D434),"Sun","Mon","Tue","Wed","Thu","Fri","Sat")))</f>
      </c>
      <c r="R434" s="5">
        <f>IF($N434="","",SUMIFS($N$2:$N$501,$F$2:$F$501,"&lt;="&amp;$F434))</f>
      </c>
      <c r="S434" s="5">
        <f>IF($R434="","",MAX(0,_xlfn.MAXIFS($R$2:$R$501,$F$2:$F$501,"&lt;="&amp;$F434))-$R434)</f>
      </c>
      <c r="T434" s="7">
        <f>IF($A434="","",IF(OR($F434="",$G434=""),"Open","Closed"))</f>
      </c>
      <c r="U434" s="7">
        <f>IF($A434="","",TimeZone)</f>
      </c>
      <c r="V434" s="7">
        <f>IF($A434="","",$A434&amp;"-"&amp;IF($D434="","",YEAR($D434)&amp;RIGHT("0"&amp;MONTH($D434),2)&amp;RIGHT("0"&amp;DAY($D434),2)&amp;"-"&amp;RIGHT("0"&amp;HOUR($D434),2)&amp;RIGHT("0"&amp;MINUTE($D434),2)&amp;RIGHT("0"&amp;SECOND($D434),2))&amp;"-"&amp;$B434)</f>
      </c>
    </row>
    <row r="435">
      <c r="D435" s="3"/>
      <c r="E435" s="4"/>
      <c r="F435" s="3"/>
      <c r="G435" s="4"/>
      <c r="H435" s="4"/>
      <c r="I435" s="4"/>
      <c r="J435" s="4"/>
      <c r="M435" s="5">
        <f>IF(OR($A435="",$E435="",$G435="",$C435=""),"",ROUND(($G435-$E435)*$C435*IF($B435="Short",-1,1),2))</f>
      </c>
      <c r="N435" s="5">
        <f>IF($M435="","",ROUND($M435-IF($H435="",0,$H435),2))</f>
      </c>
      <c r="O435" s="6">
        <f>IF(OR($N435="",$I435=""),"",IF($E435=$I435,"",ROUND($N435/(ABS($E435-$I435)*$C435),2)))</f>
      </c>
      <c r="P435" s="7">
        <f>IF($N435="","",IF($N435&gt;0,"Win",IF($N435&lt;0,"Loss","Breakeven")))</f>
      </c>
      <c r="Q435" s="7">
        <f>IF($A435="","",IF($D435="","",CHOOSE(WEEKDAY($D435),"Sun","Mon","Tue","Wed","Thu","Fri","Sat")))</f>
      </c>
      <c r="R435" s="5">
        <f>IF($N435="","",SUMIFS($N$2:$N$501,$F$2:$F$501,"&lt;="&amp;$F435))</f>
      </c>
      <c r="S435" s="5">
        <f>IF($R435="","",MAX(0,_xlfn.MAXIFS($R$2:$R$501,$F$2:$F$501,"&lt;="&amp;$F435))-$R435)</f>
      </c>
      <c r="T435" s="7">
        <f>IF($A435="","",IF(OR($F435="",$G435=""),"Open","Closed"))</f>
      </c>
      <c r="U435" s="7">
        <f>IF($A435="","",TimeZone)</f>
      </c>
      <c r="V435" s="7">
        <f>IF($A435="","",$A435&amp;"-"&amp;IF($D435="","",YEAR($D435)&amp;RIGHT("0"&amp;MONTH($D435),2)&amp;RIGHT("0"&amp;DAY($D435),2)&amp;"-"&amp;RIGHT("0"&amp;HOUR($D435),2)&amp;RIGHT("0"&amp;MINUTE($D435),2)&amp;RIGHT("0"&amp;SECOND($D435),2))&amp;"-"&amp;$B435)</f>
      </c>
    </row>
    <row r="436">
      <c r="D436" s="3"/>
      <c r="E436" s="4"/>
      <c r="F436" s="3"/>
      <c r="G436" s="4"/>
      <c r="H436" s="4"/>
      <c r="I436" s="4"/>
      <c r="J436" s="4"/>
      <c r="M436" s="5">
        <f>IF(OR($A436="",$E436="",$G436="",$C436=""),"",ROUND(($G436-$E436)*$C436*IF($B436="Short",-1,1),2))</f>
      </c>
      <c r="N436" s="5">
        <f>IF($M436="","",ROUND($M436-IF($H436="",0,$H436),2))</f>
      </c>
      <c r="O436" s="6">
        <f>IF(OR($N436="",$I436=""),"",IF($E436=$I436,"",ROUND($N436/(ABS($E436-$I436)*$C436),2)))</f>
      </c>
      <c r="P436" s="7">
        <f>IF($N436="","",IF($N436&gt;0,"Win",IF($N436&lt;0,"Loss","Breakeven")))</f>
      </c>
      <c r="Q436" s="7">
        <f>IF($A436="","",IF($D436="","",CHOOSE(WEEKDAY($D436),"Sun","Mon","Tue","Wed","Thu","Fri","Sat")))</f>
      </c>
      <c r="R436" s="5">
        <f>IF($N436="","",SUMIFS($N$2:$N$501,$F$2:$F$501,"&lt;="&amp;$F436))</f>
      </c>
      <c r="S436" s="5">
        <f>IF($R436="","",MAX(0,_xlfn.MAXIFS($R$2:$R$501,$F$2:$F$501,"&lt;="&amp;$F436))-$R436)</f>
      </c>
      <c r="T436" s="7">
        <f>IF($A436="","",IF(OR($F436="",$G436=""),"Open","Closed"))</f>
      </c>
      <c r="U436" s="7">
        <f>IF($A436="","",TimeZone)</f>
      </c>
      <c r="V436" s="7">
        <f>IF($A436="","",$A436&amp;"-"&amp;IF($D436="","",YEAR($D436)&amp;RIGHT("0"&amp;MONTH($D436),2)&amp;RIGHT("0"&amp;DAY($D436),2)&amp;"-"&amp;RIGHT("0"&amp;HOUR($D436),2)&amp;RIGHT("0"&amp;MINUTE($D436),2)&amp;RIGHT("0"&amp;SECOND($D436),2))&amp;"-"&amp;$B436)</f>
      </c>
    </row>
    <row r="437">
      <c r="D437" s="3"/>
      <c r="E437" s="4"/>
      <c r="F437" s="3"/>
      <c r="G437" s="4"/>
      <c r="H437" s="4"/>
      <c r="I437" s="4"/>
      <c r="J437" s="4"/>
      <c r="M437" s="5">
        <f>IF(OR($A437="",$E437="",$G437="",$C437=""),"",ROUND(($G437-$E437)*$C437*IF($B437="Short",-1,1),2))</f>
      </c>
      <c r="N437" s="5">
        <f>IF($M437="","",ROUND($M437-IF($H437="",0,$H437),2))</f>
      </c>
      <c r="O437" s="6">
        <f>IF(OR($N437="",$I437=""),"",IF($E437=$I437,"",ROUND($N437/(ABS($E437-$I437)*$C437),2)))</f>
      </c>
      <c r="P437" s="7">
        <f>IF($N437="","",IF($N437&gt;0,"Win",IF($N437&lt;0,"Loss","Breakeven")))</f>
      </c>
      <c r="Q437" s="7">
        <f>IF($A437="","",IF($D437="","",CHOOSE(WEEKDAY($D437),"Sun","Mon","Tue","Wed","Thu","Fri","Sat")))</f>
      </c>
      <c r="R437" s="5">
        <f>IF($N437="","",SUMIFS($N$2:$N$501,$F$2:$F$501,"&lt;="&amp;$F437))</f>
      </c>
      <c r="S437" s="5">
        <f>IF($R437="","",MAX(0,_xlfn.MAXIFS($R$2:$R$501,$F$2:$F$501,"&lt;="&amp;$F437))-$R437)</f>
      </c>
      <c r="T437" s="7">
        <f>IF($A437="","",IF(OR($F437="",$G437=""),"Open","Closed"))</f>
      </c>
      <c r="U437" s="7">
        <f>IF($A437="","",TimeZone)</f>
      </c>
      <c r="V437" s="7">
        <f>IF($A437="","",$A437&amp;"-"&amp;IF($D437="","",YEAR($D437)&amp;RIGHT("0"&amp;MONTH($D437),2)&amp;RIGHT("0"&amp;DAY($D437),2)&amp;"-"&amp;RIGHT("0"&amp;HOUR($D437),2)&amp;RIGHT("0"&amp;MINUTE($D437),2)&amp;RIGHT("0"&amp;SECOND($D437),2))&amp;"-"&amp;$B437)</f>
      </c>
    </row>
    <row r="438">
      <c r="D438" s="3"/>
      <c r="E438" s="4"/>
      <c r="F438" s="3"/>
      <c r="G438" s="4"/>
      <c r="H438" s="4"/>
      <c r="I438" s="4"/>
      <c r="J438" s="4"/>
      <c r="M438" s="5">
        <f>IF(OR($A438="",$E438="",$G438="",$C438=""),"",ROUND(($G438-$E438)*$C438*IF($B438="Short",-1,1),2))</f>
      </c>
      <c r="N438" s="5">
        <f>IF($M438="","",ROUND($M438-IF($H438="",0,$H438),2))</f>
      </c>
      <c r="O438" s="6">
        <f>IF(OR($N438="",$I438=""),"",IF($E438=$I438,"",ROUND($N438/(ABS($E438-$I438)*$C438),2)))</f>
      </c>
      <c r="P438" s="7">
        <f>IF($N438="","",IF($N438&gt;0,"Win",IF($N438&lt;0,"Loss","Breakeven")))</f>
      </c>
      <c r="Q438" s="7">
        <f>IF($A438="","",IF($D438="","",CHOOSE(WEEKDAY($D438),"Sun","Mon","Tue","Wed","Thu","Fri","Sat")))</f>
      </c>
      <c r="R438" s="5">
        <f>IF($N438="","",SUMIFS($N$2:$N$501,$F$2:$F$501,"&lt;="&amp;$F438))</f>
      </c>
      <c r="S438" s="5">
        <f>IF($R438="","",MAX(0,_xlfn.MAXIFS($R$2:$R$501,$F$2:$F$501,"&lt;="&amp;$F438))-$R438)</f>
      </c>
      <c r="T438" s="7">
        <f>IF($A438="","",IF(OR($F438="",$G438=""),"Open","Closed"))</f>
      </c>
      <c r="U438" s="7">
        <f>IF($A438="","",TimeZone)</f>
      </c>
      <c r="V438" s="7">
        <f>IF($A438="","",$A438&amp;"-"&amp;IF($D438="","",YEAR($D438)&amp;RIGHT("0"&amp;MONTH($D438),2)&amp;RIGHT("0"&amp;DAY($D438),2)&amp;"-"&amp;RIGHT("0"&amp;HOUR($D438),2)&amp;RIGHT("0"&amp;MINUTE($D438),2)&amp;RIGHT("0"&amp;SECOND($D438),2))&amp;"-"&amp;$B438)</f>
      </c>
    </row>
    <row r="439">
      <c r="D439" s="3"/>
      <c r="E439" s="4"/>
      <c r="F439" s="3"/>
      <c r="G439" s="4"/>
      <c r="H439" s="4"/>
      <c r="I439" s="4"/>
      <c r="J439" s="4"/>
      <c r="M439" s="5">
        <f>IF(OR($A439="",$E439="",$G439="",$C439=""),"",ROUND(($G439-$E439)*$C439*IF($B439="Short",-1,1),2))</f>
      </c>
      <c r="N439" s="5">
        <f>IF($M439="","",ROUND($M439-IF($H439="",0,$H439),2))</f>
      </c>
      <c r="O439" s="6">
        <f>IF(OR($N439="",$I439=""),"",IF($E439=$I439,"",ROUND($N439/(ABS($E439-$I439)*$C439),2)))</f>
      </c>
      <c r="P439" s="7">
        <f>IF($N439="","",IF($N439&gt;0,"Win",IF($N439&lt;0,"Loss","Breakeven")))</f>
      </c>
      <c r="Q439" s="7">
        <f>IF($A439="","",IF($D439="","",CHOOSE(WEEKDAY($D439),"Sun","Mon","Tue","Wed","Thu","Fri","Sat")))</f>
      </c>
      <c r="R439" s="5">
        <f>IF($N439="","",SUMIFS($N$2:$N$501,$F$2:$F$501,"&lt;="&amp;$F439))</f>
      </c>
      <c r="S439" s="5">
        <f>IF($R439="","",MAX(0,_xlfn.MAXIFS($R$2:$R$501,$F$2:$F$501,"&lt;="&amp;$F439))-$R439)</f>
      </c>
      <c r="T439" s="7">
        <f>IF($A439="","",IF(OR($F439="",$G439=""),"Open","Closed"))</f>
      </c>
      <c r="U439" s="7">
        <f>IF($A439="","",TimeZone)</f>
      </c>
      <c r="V439" s="7">
        <f>IF($A439="","",$A439&amp;"-"&amp;IF($D439="","",YEAR($D439)&amp;RIGHT("0"&amp;MONTH($D439),2)&amp;RIGHT("0"&amp;DAY($D439),2)&amp;"-"&amp;RIGHT("0"&amp;HOUR($D439),2)&amp;RIGHT("0"&amp;MINUTE($D439),2)&amp;RIGHT("0"&amp;SECOND($D439),2))&amp;"-"&amp;$B439)</f>
      </c>
    </row>
    <row r="440">
      <c r="D440" s="3"/>
      <c r="E440" s="4"/>
      <c r="F440" s="3"/>
      <c r="G440" s="4"/>
      <c r="H440" s="4"/>
      <c r="I440" s="4"/>
      <c r="J440" s="4"/>
      <c r="M440" s="5">
        <f>IF(OR($A440="",$E440="",$G440="",$C440=""),"",ROUND(($G440-$E440)*$C440*IF($B440="Short",-1,1),2))</f>
      </c>
      <c r="N440" s="5">
        <f>IF($M440="","",ROUND($M440-IF($H440="",0,$H440),2))</f>
      </c>
      <c r="O440" s="6">
        <f>IF(OR($N440="",$I440=""),"",IF($E440=$I440,"",ROUND($N440/(ABS($E440-$I440)*$C440),2)))</f>
      </c>
      <c r="P440" s="7">
        <f>IF($N440="","",IF($N440&gt;0,"Win",IF($N440&lt;0,"Loss","Breakeven")))</f>
      </c>
      <c r="Q440" s="7">
        <f>IF($A440="","",IF($D440="","",CHOOSE(WEEKDAY($D440),"Sun","Mon","Tue","Wed","Thu","Fri","Sat")))</f>
      </c>
      <c r="R440" s="5">
        <f>IF($N440="","",SUMIFS($N$2:$N$501,$F$2:$F$501,"&lt;="&amp;$F440))</f>
      </c>
      <c r="S440" s="5">
        <f>IF($R440="","",MAX(0,_xlfn.MAXIFS($R$2:$R$501,$F$2:$F$501,"&lt;="&amp;$F440))-$R440)</f>
      </c>
      <c r="T440" s="7">
        <f>IF($A440="","",IF(OR($F440="",$G440=""),"Open","Closed"))</f>
      </c>
      <c r="U440" s="7">
        <f>IF($A440="","",TimeZone)</f>
      </c>
      <c r="V440" s="7">
        <f>IF($A440="","",$A440&amp;"-"&amp;IF($D440="","",YEAR($D440)&amp;RIGHT("0"&amp;MONTH($D440),2)&amp;RIGHT("0"&amp;DAY($D440),2)&amp;"-"&amp;RIGHT("0"&amp;HOUR($D440),2)&amp;RIGHT("0"&amp;MINUTE($D440),2)&amp;RIGHT("0"&amp;SECOND($D440),2))&amp;"-"&amp;$B440)</f>
      </c>
    </row>
    <row r="441">
      <c r="D441" s="3"/>
      <c r="E441" s="4"/>
      <c r="F441" s="3"/>
      <c r="G441" s="4"/>
      <c r="H441" s="4"/>
      <c r="I441" s="4"/>
      <c r="J441" s="4"/>
      <c r="M441" s="5">
        <f>IF(OR($A441="",$E441="",$G441="",$C441=""),"",ROUND(($G441-$E441)*$C441*IF($B441="Short",-1,1),2))</f>
      </c>
      <c r="N441" s="5">
        <f>IF($M441="","",ROUND($M441-IF($H441="",0,$H441),2))</f>
      </c>
      <c r="O441" s="6">
        <f>IF(OR($N441="",$I441=""),"",IF($E441=$I441,"",ROUND($N441/(ABS($E441-$I441)*$C441),2)))</f>
      </c>
      <c r="P441" s="7">
        <f>IF($N441="","",IF($N441&gt;0,"Win",IF($N441&lt;0,"Loss","Breakeven")))</f>
      </c>
      <c r="Q441" s="7">
        <f>IF($A441="","",IF($D441="","",CHOOSE(WEEKDAY($D441),"Sun","Mon","Tue","Wed","Thu","Fri","Sat")))</f>
      </c>
      <c r="R441" s="5">
        <f>IF($N441="","",SUMIFS($N$2:$N$501,$F$2:$F$501,"&lt;="&amp;$F441))</f>
      </c>
      <c r="S441" s="5">
        <f>IF($R441="","",MAX(0,_xlfn.MAXIFS($R$2:$R$501,$F$2:$F$501,"&lt;="&amp;$F441))-$R441)</f>
      </c>
      <c r="T441" s="7">
        <f>IF($A441="","",IF(OR($F441="",$G441=""),"Open","Closed"))</f>
      </c>
      <c r="U441" s="7">
        <f>IF($A441="","",TimeZone)</f>
      </c>
      <c r="V441" s="7">
        <f>IF($A441="","",$A441&amp;"-"&amp;IF($D441="","",YEAR($D441)&amp;RIGHT("0"&amp;MONTH($D441),2)&amp;RIGHT("0"&amp;DAY($D441),2)&amp;"-"&amp;RIGHT("0"&amp;HOUR($D441),2)&amp;RIGHT("0"&amp;MINUTE($D441),2)&amp;RIGHT("0"&amp;SECOND($D441),2))&amp;"-"&amp;$B441)</f>
      </c>
    </row>
    <row r="442">
      <c r="D442" s="3"/>
      <c r="E442" s="4"/>
      <c r="F442" s="3"/>
      <c r="G442" s="4"/>
      <c r="H442" s="4"/>
      <c r="I442" s="4"/>
      <c r="J442" s="4"/>
      <c r="M442" s="5">
        <f>IF(OR($A442="",$E442="",$G442="",$C442=""),"",ROUND(($G442-$E442)*$C442*IF($B442="Short",-1,1),2))</f>
      </c>
      <c r="N442" s="5">
        <f>IF($M442="","",ROUND($M442-IF($H442="",0,$H442),2))</f>
      </c>
      <c r="O442" s="6">
        <f>IF(OR($N442="",$I442=""),"",IF($E442=$I442,"",ROUND($N442/(ABS($E442-$I442)*$C442),2)))</f>
      </c>
      <c r="P442" s="7">
        <f>IF($N442="","",IF($N442&gt;0,"Win",IF($N442&lt;0,"Loss","Breakeven")))</f>
      </c>
      <c r="Q442" s="7">
        <f>IF($A442="","",IF($D442="","",CHOOSE(WEEKDAY($D442),"Sun","Mon","Tue","Wed","Thu","Fri","Sat")))</f>
      </c>
      <c r="R442" s="5">
        <f>IF($N442="","",SUMIFS($N$2:$N$501,$F$2:$F$501,"&lt;="&amp;$F442))</f>
      </c>
      <c r="S442" s="5">
        <f>IF($R442="","",MAX(0,_xlfn.MAXIFS($R$2:$R$501,$F$2:$F$501,"&lt;="&amp;$F442))-$R442)</f>
      </c>
      <c r="T442" s="7">
        <f>IF($A442="","",IF(OR($F442="",$G442=""),"Open","Closed"))</f>
      </c>
      <c r="U442" s="7">
        <f>IF($A442="","",TimeZone)</f>
      </c>
      <c r="V442" s="7">
        <f>IF($A442="","",$A442&amp;"-"&amp;IF($D442="","",YEAR($D442)&amp;RIGHT("0"&amp;MONTH($D442),2)&amp;RIGHT("0"&amp;DAY($D442),2)&amp;"-"&amp;RIGHT("0"&amp;HOUR($D442),2)&amp;RIGHT("0"&amp;MINUTE($D442),2)&amp;RIGHT("0"&amp;SECOND($D442),2))&amp;"-"&amp;$B442)</f>
      </c>
    </row>
    <row r="443">
      <c r="D443" s="3"/>
      <c r="E443" s="4"/>
      <c r="F443" s="3"/>
      <c r="G443" s="4"/>
      <c r="H443" s="4"/>
      <c r="I443" s="4"/>
      <c r="J443" s="4"/>
      <c r="M443" s="5">
        <f>IF(OR($A443="",$E443="",$G443="",$C443=""),"",ROUND(($G443-$E443)*$C443*IF($B443="Short",-1,1),2))</f>
      </c>
      <c r="N443" s="5">
        <f>IF($M443="","",ROUND($M443-IF($H443="",0,$H443),2))</f>
      </c>
      <c r="O443" s="6">
        <f>IF(OR($N443="",$I443=""),"",IF($E443=$I443,"",ROUND($N443/(ABS($E443-$I443)*$C443),2)))</f>
      </c>
      <c r="P443" s="7">
        <f>IF($N443="","",IF($N443&gt;0,"Win",IF($N443&lt;0,"Loss","Breakeven")))</f>
      </c>
      <c r="Q443" s="7">
        <f>IF($A443="","",IF($D443="","",CHOOSE(WEEKDAY($D443),"Sun","Mon","Tue","Wed","Thu","Fri","Sat")))</f>
      </c>
      <c r="R443" s="5">
        <f>IF($N443="","",SUMIFS($N$2:$N$501,$F$2:$F$501,"&lt;="&amp;$F443))</f>
      </c>
      <c r="S443" s="5">
        <f>IF($R443="","",MAX(0,_xlfn.MAXIFS($R$2:$R$501,$F$2:$F$501,"&lt;="&amp;$F443))-$R443)</f>
      </c>
      <c r="T443" s="7">
        <f>IF($A443="","",IF(OR($F443="",$G443=""),"Open","Closed"))</f>
      </c>
      <c r="U443" s="7">
        <f>IF($A443="","",TimeZone)</f>
      </c>
      <c r="V443" s="7">
        <f>IF($A443="","",$A443&amp;"-"&amp;IF($D443="","",YEAR($D443)&amp;RIGHT("0"&amp;MONTH($D443),2)&amp;RIGHT("0"&amp;DAY($D443),2)&amp;"-"&amp;RIGHT("0"&amp;HOUR($D443),2)&amp;RIGHT("0"&amp;MINUTE($D443),2)&amp;RIGHT("0"&amp;SECOND($D443),2))&amp;"-"&amp;$B443)</f>
      </c>
    </row>
    <row r="444">
      <c r="D444" s="3"/>
      <c r="E444" s="4"/>
      <c r="F444" s="3"/>
      <c r="G444" s="4"/>
      <c r="H444" s="4"/>
      <c r="I444" s="4"/>
      <c r="J444" s="4"/>
      <c r="M444" s="5">
        <f>IF(OR($A444="",$E444="",$G444="",$C444=""),"",ROUND(($G444-$E444)*$C444*IF($B444="Short",-1,1),2))</f>
      </c>
      <c r="N444" s="5">
        <f>IF($M444="","",ROUND($M444-IF($H444="",0,$H444),2))</f>
      </c>
      <c r="O444" s="6">
        <f>IF(OR($N444="",$I444=""),"",IF($E444=$I444,"",ROUND($N444/(ABS($E444-$I444)*$C444),2)))</f>
      </c>
      <c r="P444" s="7">
        <f>IF($N444="","",IF($N444&gt;0,"Win",IF($N444&lt;0,"Loss","Breakeven")))</f>
      </c>
      <c r="Q444" s="7">
        <f>IF($A444="","",IF($D444="","",CHOOSE(WEEKDAY($D444),"Sun","Mon","Tue","Wed","Thu","Fri","Sat")))</f>
      </c>
      <c r="R444" s="5">
        <f>IF($N444="","",SUMIFS($N$2:$N$501,$F$2:$F$501,"&lt;="&amp;$F444))</f>
      </c>
      <c r="S444" s="5">
        <f>IF($R444="","",MAX(0,_xlfn.MAXIFS($R$2:$R$501,$F$2:$F$501,"&lt;="&amp;$F444))-$R444)</f>
      </c>
      <c r="T444" s="7">
        <f>IF($A444="","",IF(OR($F444="",$G444=""),"Open","Closed"))</f>
      </c>
      <c r="U444" s="7">
        <f>IF($A444="","",TimeZone)</f>
      </c>
      <c r="V444" s="7">
        <f>IF($A444="","",$A444&amp;"-"&amp;IF($D444="","",YEAR($D444)&amp;RIGHT("0"&amp;MONTH($D444),2)&amp;RIGHT("0"&amp;DAY($D444),2)&amp;"-"&amp;RIGHT("0"&amp;HOUR($D444),2)&amp;RIGHT("0"&amp;MINUTE($D444),2)&amp;RIGHT("0"&amp;SECOND($D444),2))&amp;"-"&amp;$B444)</f>
      </c>
    </row>
    <row r="445">
      <c r="D445" s="3"/>
      <c r="E445" s="4"/>
      <c r="F445" s="3"/>
      <c r="G445" s="4"/>
      <c r="H445" s="4"/>
      <c r="I445" s="4"/>
      <c r="J445" s="4"/>
      <c r="M445" s="5">
        <f>IF(OR($A445="",$E445="",$G445="",$C445=""),"",ROUND(($G445-$E445)*$C445*IF($B445="Short",-1,1),2))</f>
      </c>
      <c r="N445" s="5">
        <f>IF($M445="","",ROUND($M445-IF($H445="",0,$H445),2))</f>
      </c>
      <c r="O445" s="6">
        <f>IF(OR($N445="",$I445=""),"",IF($E445=$I445,"",ROUND($N445/(ABS($E445-$I445)*$C445),2)))</f>
      </c>
      <c r="P445" s="7">
        <f>IF($N445="","",IF($N445&gt;0,"Win",IF($N445&lt;0,"Loss","Breakeven")))</f>
      </c>
      <c r="Q445" s="7">
        <f>IF($A445="","",IF($D445="","",CHOOSE(WEEKDAY($D445),"Sun","Mon","Tue","Wed","Thu","Fri","Sat")))</f>
      </c>
      <c r="R445" s="5">
        <f>IF($N445="","",SUMIFS($N$2:$N$501,$F$2:$F$501,"&lt;="&amp;$F445))</f>
      </c>
      <c r="S445" s="5">
        <f>IF($R445="","",MAX(0,_xlfn.MAXIFS($R$2:$R$501,$F$2:$F$501,"&lt;="&amp;$F445))-$R445)</f>
      </c>
      <c r="T445" s="7">
        <f>IF($A445="","",IF(OR($F445="",$G445=""),"Open","Closed"))</f>
      </c>
      <c r="U445" s="7">
        <f>IF($A445="","",TimeZone)</f>
      </c>
      <c r="V445" s="7">
        <f>IF($A445="","",$A445&amp;"-"&amp;IF($D445="","",YEAR($D445)&amp;RIGHT("0"&amp;MONTH($D445),2)&amp;RIGHT("0"&amp;DAY($D445),2)&amp;"-"&amp;RIGHT("0"&amp;HOUR($D445),2)&amp;RIGHT("0"&amp;MINUTE($D445),2)&amp;RIGHT("0"&amp;SECOND($D445),2))&amp;"-"&amp;$B445)</f>
      </c>
    </row>
    <row r="446">
      <c r="D446" s="3"/>
      <c r="E446" s="4"/>
      <c r="F446" s="3"/>
      <c r="G446" s="4"/>
      <c r="H446" s="4"/>
      <c r="I446" s="4"/>
      <c r="J446" s="4"/>
      <c r="M446" s="5">
        <f>IF(OR($A446="",$E446="",$G446="",$C446=""),"",ROUND(($G446-$E446)*$C446*IF($B446="Short",-1,1),2))</f>
      </c>
      <c r="N446" s="5">
        <f>IF($M446="","",ROUND($M446-IF($H446="",0,$H446),2))</f>
      </c>
      <c r="O446" s="6">
        <f>IF(OR($N446="",$I446=""),"",IF($E446=$I446,"",ROUND($N446/(ABS($E446-$I446)*$C446),2)))</f>
      </c>
      <c r="P446" s="7">
        <f>IF($N446="","",IF($N446&gt;0,"Win",IF($N446&lt;0,"Loss","Breakeven")))</f>
      </c>
      <c r="Q446" s="7">
        <f>IF($A446="","",IF($D446="","",CHOOSE(WEEKDAY($D446),"Sun","Mon","Tue","Wed","Thu","Fri","Sat")))</f>
      </c>
      <c r="R446" s="5">
        <f>IF($N446="","",SUMIFS($N$2:$N$501,$F$2:$F$501,"&lt;="&amp;$F446))</f>
      </c>
      <c r="S446" s="5">
        <f>IF($R446="","",MAX(0,_xlfn.MAXIFS($R$2:$R$501,$F$2:$F$501,"&lt;="&amp;$F446))-$R446)</f>
      </c>
      <c r="T446" s="7">
        <f>IF($A446="","",IF(OR($F446="",$G446=""),"Open","Closed"))</f>
      </c>
      <c r="U446" s="7">
        <f>IF($A446="","",TimeZone)</f>
      </c>
      <c r="V446" s="7">
        <f>IF($A446="","",$A446&amp;"-"&amp;IF($D446="","",YEAR($D446)&amp;RIGHT("0"&amp;MONTH($D446),2)&amp;RIGHT("0"&amp;DAY($D446),2)&amp;"-"&amp;RIGHT("0"&amp;HOUR($D446),2)&amp;RIGHT("0"&amp;MINUTE($D446),2)&amp;RIGHT("0"&amp;SECOND($D446),2))&amp;"-"&amp;$B446)</f>
      </c>
    </row>
    <row r="447">
      <c r="D447" s="3"/>
      <c r="E447" s="4"/>
      <c r="F447" s="3"/>
      <c r="G447" s="4"/>
      <c r="H447" s="4"/>
      <c r="I447" s="4"/>
      <c r="J447" s="4"/>
      <c r="M447" s="5">
        <f>IF(OR($A447="",$E447="",$G447="",$C447=""),"",ROUND(($G447-$E447)*$C447*IF($B447="Short",-1,1),2))</f>
      </c>
      <c r="N447" s="5">
        <f>IF($M447="","",ROUND($M447-IF($H447="",0,$H447),2))</f>
      </c>
      <c r="O447" s="6">
        <f>IF(OR($N447="",$I447=""),"",IF($E447=$I447,"",ROUND($N447/(ABS($E447-$I447)*$C447),2)))</f>
      </c>
      <c r="P447" s="7">
        <f>IF($N447="","",IF($N447&gt;0,"Win",IF($N447&lt;0,"Loss","Breakeven")))</f>
      </c>
      <c r="Q447" s="7">
        <f>IF($A447="","",IF($D447="","",CHOOSE(WEEKDAY($D447),"Sun","Mon","Tue","Wed","Thu","Fri","Sat")))</f>
      </c>
      <c r="R447" s="5">
        <f>IF($N447="","",SUMIFS($N$2:$N$501,$F$2:$F$501,"&lt;="&amp;$F447))</f>
      </c>
      <c r="S447" s="5">
        <f>IF($R447="","",MAX(0,_xlfn.MAXIFS($R$2:$R$501,$F$2:$F$501,"&lt;="&amp;$F447))-$R447)</f>
      </c>
      <c r="T447" s="7">
        <f>IF($A447="","",IF(OR($F447="",$G447=""),"Open","Closed"))</f>
      </c>
      <c r="U447" s="7">
        <f>IF($A447="","",TimeZone)</f>
      </c>
      <c r="V447" s="7">
        <f>IF($A447="","",$A447&amp;"-"&amp;IF($D447="","",YEAR($D447)&amp;RIGHT("0"&amp;MONTH($D447),2)&amp;RIGHT("0"&amp;DAY($D447),2)&amp;"-"&amp;RIGHT("0"&amp;HOUR($D447),2)&amp;RIGHT("0"&amp;MINUTE($D447),2)&amp;RIGHT("0"&amp;SECOND($D447),2))&amp;"-"&amp;$B447)</f>
      </c>
    </row>
    <row r="448">
      <c r="D448" s="3"/>
      <c r="E448" s="4"/>
      <c r="F448" s="3"/>
      <c r="G448" s="4"/>
      <c r="H448" s="4"/>
      <c r="I448" s="4"/>
      <c r="J448" s="4"/>
      <c r="M448" s="5">
        <f>IF(OR($A448="",$E448="",$G448="",$C448=""),"",ROUND(($G448-$E448)*$C448*IF($B448="Short",-1,1),2))</f>
      </c>
      <c r="N448" s="5">
        <f>IF($M448="","",ROUND($M448-IF($H448="",0,$H448),2))</f>
      </c>
      <c r="O448" s="6">
        <f>IF(OR($N448="",$I448=""),"",IF($E448=$I448,"",ROUND($N448/(ABS($E448-$I448)*$C448),2)))</f>
      </c>
      <c r="P448" s="7">
        <f>IF($N448="","",IF($N448&gt;0,"Win",IF($N448&lt;0,"Loss","Breakeven")))</f>
      </c>
      <c r="Q448" s="7">
        <f>IF($A448="","",IF($D448="","",CHOOSE(WEEKDAY($D448),"Sun","Mon","Tue","Wed","Thu","Fri","Sat")))</f>
      </c>
      <c r="R448" s="5">
        <f>IF($N448="","",SUMIFS($N$2:$N$501,$F$2:$F$501,"&lt;="&amp;$F448))</f>
      </c>
      <c r="S448" s="5">
        <f>IF($R448="","",MAX(0,_xlfn.MAXIFS($R$2:$R$501,$F$2:$F$501,"&lt;="&amp;$F448))-$R448)</f>
      </c>
      <c r="T448" s="7">
        <f>IF($A448="","",IF(OR($F448="",$G448=""),"Open","Closed"))</f>
      </c>
      <c r="U448" s="7">
        <f>IF($A448="","",TimeZone)</f>
      </c>
      <c r="V448" s="7">
        <f>IF($A448="","",$A448&amp;"-"&amp;IF($D448="","",YEAR($D448)&amp;RIGHT("0"&amp;MONTH($D448),2)&amp;RIGHT("0"&amp;DAY($D448),2)&amp;"-"&amp;RIGHT("0"&amp;HOUR($D448),2)&amp;RIGHT("0"&amp;MINUTE($D448),2)&amp;RIGHT("0"&amp;SECOND($D448),2))&amp;"-"&amp;$B448)</f>
      </c>
    </row>
    <row r="449">
      <c r="D449" s="3"/>
      <c r="E449" s="4"/>
      <c r="F449" s="3"/>
      <c r="G449" s="4"/>
      <c r="H449" s="4"/>
      <c r="I449" s="4"/>
      <c r="J449" s="4"/>
      <c r="M449" s="5">
        <f>IF(OR($A449="",$E449="",$G449="",$C449=""),"",ROUND(($G449-$E449)*$C449*IF($B449="Short",-1,1),2))</f>
      </c>
      <c r="N449" s="5">
        <f>IF($M449="","",ROUND($M449-IF($H449="",0,$H449),2))</f>
      </c>
      <c r="O449" s="6">
        <f>IF(OR($N449="",$I449=""),"",IF($E449=$I449,"",ROUND($N449/(ABS($E449-$I449)*$C449),2)))</f>
      </c>
      <c r="P449" s="7">
        <f>IF($N449="","",IF($N449&gt;0,"Win",IF($N449&lt;0,"Loss","Breakeven")))</f>
      </c>
      <c r="Q449" s="7">
        <f>IF($A449="","",IF($D449="","",CHOOSE(WEEKDAY($D449),"Sun","Mon","Tue","Wed","Thu","Fri","Sat")))</f>
      </c>
      <c r="R449" s="5">
        <f>IF($N449="","",SUMIFS($N$2:$N$501,$F$2:$F$501,"&lt;="&amp;$F449))</f>
      </c>
      <c r="S449" s="5">
        <f>IF($R449="","",MAX(0,_xlfn.MAXIFS($R$2:$R$501,$F$2:$F$501,"&lt;="&amp;$F449))-$R449)</f>
      </c>
      <c r="T449" s="7">
        <f>IF($A449="","",IF(OR($F449="",$G449=""),"Open","Closed"))</f>
      </c>
      <c r="U449" s="7">
        <f>IF($A449="","",TimeZone)</f>
      </c>
      <c r="V449" s="7">
        <f>IF($A449="","",$A449&amp;"-"&amp;IF($D449="","",YEAR($D449)&amp;RIGHT("0"&amp;MONTH($D449),2)&amp;RIGHT("0"&amp;DAY($D449),2)&amp;"-"&amp;RIGHT("0"&amp;HOUR($D449),2)&amp;RIGHT("0"&amp;MINUTE($D449),2)&amp;RIGHT("0"&amp;SECOND($D449),2))&amp;"-"&amp;$B449)</f>
      </c>
    </row>
    <row r="450">
      <c r="D450" s="3"/>
      <c r="E450" s="4"/>
      <c r="F450" s="3"/>
      <c r="G450" s="4"/>
      <c r="H450" s="4"/>
      <c r="I450" s="4"/>
      <c r="J450" s="4"/>
      <c r="M450" s="5">
        <f>IF(OR($A450="",$E450="",$G450="",$C450=""),"",ROUND(($G450-$E450)*$C450*IF($B450="Short",-1,1),2))</f>
      </c>
      <c r="N450" s="5">
        <f>IF($M450="","",ROUND($M450-IF($H450="",0,$H450),2))</f>
      </c>
      <c r="O450" s="6">
        <f>IF(OR($N450="",$I450=""),"",IF($E450=$I450,"",ROUND($N450/(ABS($E450-$I450)*$C450),2)))</f>
      </c>
      <c r="P450" s="7">
        <f>IF($N450="","",IF($N450&gt;0,"Win",IF($N450&lt;0,"Loss","Breakeven")))</f>
      </c>
      <c r="Q450" s="7">
        <f>IF($A450="","",IF($D450="","",CHOOSE(WEEKDAY($D450),"Sun","Mon","Tue","Wed","Thu","Fri","Sat")))</f>
      </c>
      <c r="R450" s="5">
        <f>IF($N450="","",SUMIFS($N$2:$N$501,$F$2:$F$501,"&lt;="&amp;$F450))</f>
      </c>
      <c r="S450" s="5">
        <f>IF($R450="","",MAX(0,_xlfn.MAXIFS($R$2:$R$501,$F$2:$F$501,"&lt;="&amp;$F450))-$R450)</f>
      </c>
      <c r="T450" s="7">
        <f>IF($A450="","",IF(OR($F450="",$G450=""),"Open","Closed"))</f>
      </c>
      <c r="U450" s="7">
        <f>IF($A450="","",TimeZone)</f>
      </c>
      <c r="V450" s="7">
        <f>IF($A450="","",$A450&amp;"-"&amp;IF($D450="","",YEAR($D450)&amp;RIGHT("0"&amp;MONTH($D450),2)&amp;RIGHT("0"&amp;DAY($D450),2)&amp;"-"&amp;RIGHT("0"&amp;HOUR($D450),2)&amp;RIGHT("0"&amp;MINUTE($D450),2)&amp;RIGHT("0"&amp;SECOND($D450),2))&amp;"-"&amp;$B450)</f>
      </c>
    </row>
    <row r="451">
      <c r="D451" s="3"/>
      <c r="E451" s="4"/>
      <c r="F451" s="3"/>
      <c r="G451" s="4"/>
      <c r="H451" s="4"/>
      <c r="I451" s="4"/>
      <c r="J451" s="4"/>
      <c r="M451" s="5">
        <f>IF(OR($A451="",$E451="",$G451="",$C451=""),"",ROUND(($G451-$E451)*$C451*IF($B451="Short",-1,1),2))</f>
      </c>
      <c r="N451" s="5">
        <f>IF($M451="","",ROUND($M451-IF($H451="",0,$H451),2))</f>
      </c>
      <c r="O451" s="6">
        <f>IF(OR($N451="",$I451=""),"",IF($E451=$I451,"",ROUND($N451/(ABS($E451-$I451)*$C451),2)))</f>
      </c>
      <c r="P451" s="7">
        <f>IF($N451="","",IF($N451&gt;0,"Win",IF($N451&lt;0,"Loss","Breakeven")))</f>
      </c>
      <c r="Q451" s="7">
        <f>IF($A451="","",IF($D451="","",CHOOSE(WEEKDAY($D451),"Sun","Mon","Tue","Wed","Thu","Fri","Sat")))</f>
      </c>
      <c r="R451" s="5">
        <f>IF($N451="","",SUMIFS($N$2:$N$501,$F$2:$F$501,"&lt;="&amp;$F451))</f>
      </c>
      <c r="S451" s="5">
        <f>IF($R451="","",MAX(0,_xlfn.MAXIFS($R$2:$R$501,$F$2:$F$501,"&lt;="&amp;$F451))-$R451)</f>
      </c>
      <c r="T451" s="7">
        <f>IF($A451="","",IF(OR($F451="",$G451=""),"Open","Closed"))</f>
      </c>
      <c r="U451" s="7">
        <f>IF($A451="","",TimeZone)</f>
      </c>
      <c r="V451" s="7">
        <f>IF($A451="","",$A451&amp;"-"&amp;IF($D451="","",YEAR($D451)&amp;RIGHT("0"&amp;MONTH($D451),2)&amp;RIGHT("0"&amp;DAY($D451),2)&amp;"-"&amp;RIGHT("0"&amp;HOUR($D451),2)&amp;RIGHT("0"&amp;MINUTE($D451),2)&amp;RIGHT("0"&amp;SECOND($D451),2))&amp;"-"&amp;$B451)</f>
      </c>
    </row>
    <row r="452">
      <c r="D452" s="3"/>
      <c r="E452" s="4"/>
      <c r="F452" s="3"/>
      <c r="G452" s="4"/>
      <c r="H452" s="4"/>
      <c r="I452" s="4"/>
      <c r="J452" s="4"/>
      <c r="M452" s="5">
        <f>IF(OR($A452="",$E452="",$G452="",$C452=""),"",ROUND(($G452-$E452)*$C452*IF($B452="Short",-1,1),2))</f>
      </c>
      <c r="N452" s="5">
        <f>IF($M452="","",ROUND($M452-IF($H452="",0,$H452),2))</f>
      </c>
      <c r="O452" s="6">
        <f>IF(OR($N452="",$I452=""),"",IF($E452=$I452,"",ROUND($N452/(ABS($E452-$I452)*$C452),2)))</f>
      </c>
      <c r="P452" s="7">
        <f>IF($N452="","",IF($N452&gt;0,"Win",IF($N452&lt;0,"Loss","Breakeven")))</f>
      </c>
      <c r="Q452" s="7">
        <f>IF($A452="","",IF($D452="","",CHOOSE(WEEKDAY($D452),"Sun","Mon","Tue","Wed","Thu","Fri","Sat")))</f>
      </c>
      <c r="R452" s="5">
        <f>IF($N452="","",SUMIFS($N$2:$N$501,$F$2:$F$501,"&lt;="&amp;$F452))</f>
      </c>
      <c r="S452" s="5">
        <f>IF($R452="","",MAX(0,_xlfn.MAXIFS($R$2:$R$501,$F$2:$F$501,"&lt;="&amp;$F452))-$R452)</f>
      </c>
      <c r="T452" s="7">
        <f>IF($A452="","",IF(OR($F452="",$G452=""),"Open","Closed"))</f>
      </c>
      <c r="U452" s="7">
        <f>IF($A452="","",TimeZone)</f>
      </c>
      <c r="V452" s="7">
        <f>IF($A452="","",$A452&amp;"-"&amp;IF($D452="","",YEAR($D452)&amp;RIGHT("0"&amp;MONTH($D452),2)&amp;RIGHT("0"&amp;DAY($D452),2)&amp;"-"&amp;RIGHT("0"&amp;HOUR($D452),2)&amp;RIGHT("0"&amp;MINUTE($D452),2)&amp;RIGHT("0"&amp;SECOND($D452),2))&amp;"-"&amp;$B452)</f>
      </c>
    </row>
    <row r="453">
      <c r="D453" s="3"/>
      <c r="E453" s="4"/>
      <c r="F453" s="3"/>
      <c r="G453" s="4"/>
      <c r="H453" s="4"/>
      <c r="I453" s="4"/>
      <c r="J453" s="4"/>
      <c r="M453" s="5">
        <f>IF(OR($A453="",$E453="",$G453="",$C453=""),"",ROUND(($G453-$E453)*$C453*IF($B453="Short",-1,1),2))</f>
      </c>
      <c r="N453" s="5">
        <f>IF($M453="","",ROUND($M453-IF($H453="",0,$H453),2))</f>
      </c>
      <c r="O453" s="6">
        <f>IF(OR($N453="",$I453=""),"",IF($E453=$I453,"",ROUND($N453/(ABS($E453-$I453)*$C453),2)))</f>
      </c>
      <c r="P453" s="7">
        <f>IF($N453="","",IF($N453&gt;0,"Win",IF($N453&lt;0,"Loss","Breakeven")))</f>
      </c>
      <c r="Q453" s="7">
        <f>IF($A453="","",IF($D453="","",CHOOSE(WEEKDAY($D453),"Sun","Mon","Tue","Wed","Thu","Fri","Sat")))</f>
      </c>
      <c r="R453" s="5">
        <f>IF($N453="","",SUMIFS($N$2:$N$501,$F$2:$F$501,"&lt;="&amp;$F453))</f>
      </c>
      <c r="S453" s="5">
        <f>IF($R453="","",MAX(0,_xlfn.MAXIFS($R$2:$R$501,$F$2:$F$501,"&lt;="&amp;$F453))-$R453)</f>
      </c>
      <c r="T453" s="7">
        <f>IF($A453="","",IF(OR($F453="",$G453=""),"Open","Closed"))</f>
      </c>
      <c r="U453" s="7">
        <f>IF($A453="","",TimeZone)</f>
      </c>
      <c r="V453" s="7">
        <f>IF($A453="","",$A453&amp;"-"&amp;IF($D453="","",YEAR($D453)&amp;RIGHT("0"&amp;MONTH($D453),2)&amp;RIGHT("0"&amp;DAY($D453),2)&amp;"-"&amp;RIGHT("0"&amp;HOUR($D453),2)&amp;RIGHT("0"&amp;MINUTE($D453),2)&amp;RIGHT("0"&amp;SECOND($D453),2))&amp;"-"&amp;$B453)</f>
      </c>
    </row>
    <row r="454">
      <c r="D454" s="3"/>
      <c r="E454" s="4"/>
      <c r="F454" s="3"/>
      <c r="G454" s="4"/>
      <c r="H454" s="4"/>
      <c r="I454" s="4"/>
      <c r="J454" s="4"/>
      <c r="M454" s="5">
        <f>IF(OR($A454="",$E454="",$G454="",$C454=""),"",ROUND(($G454-$E454)*$C454*IF($B454="Short",-1,1),2))</f>
      </c>
      <c r="N454" s="5">
        <f>IF($M454="","",ROUND($M454-IF($H454="",0,$H454),2))</f>
      </c>
      <c r="O454" s="6">
        <f>IF(OR($N454="",$I454=""),"",IF($E454=$I454,"",ROUND($N454/(ABS($E454-$I454)*$C454),2)))</f>
      </c>
      <c r="P454" s="7">
        <f>IF($N454="","",IF($N454&gt;0,"Win",IF($N454&lt;0,"Loss","Breakeven")))</f>
      </c>
      <c r="Q454" s="7">
        <f>IF($A454="","",IF($D454="","",CHOOSE(WEEKDAY($D454),"Sun","Mon","Tue","Wed","Thu","Fri","Sat")))</f>
      </c>
      <c r="R454" s="5">
        <f>IF($N454="","",SUMIFS($N$2:$N$501,$F$2:$F$501,"&lt;="&amp;$F454))</f>
      </c>
      <c r="S454" s="5">
        <f>IF($R454="","",MAX(0,_xlfn.MAXIFS($R$2:$R$501,$F$2:$F$501,"&lt;="&amp;$F454))-$R454)</f>
      </c>
      <c r="T454" s="7">
        <f>IF($A454="","",IF(OR($F454="",$G454=""),"Open","Closed"))</f>
      </c>
      <c r="U454" s="7">
        <f>IF($A454="","",TimeZone)</f>
      </c>
      <c r="V454" s="7">
        <f>IF($A454="","",$A454&amp;"-"&amp;IF($D454="","",YEAR($D454)&amp;RIGHT("0"&amp;MONTH($D454),2)&amp;RIGHT("0"&amp;DAY($D454),2)&amp;"-"&amp;RIGHT("0"&amp;HOUR($D454),2)&amp;RIGHT("0"&amp;MINUTE($D454),2)&amp;RIGHT("0"&amp;SECOND($D454),2))&amp;"-"&amp;$B454)</f>
      </c>
    </row>
    <row r="455">
      <c r="D455" s="3"/>
      <c r="E455" s="4"/>
      <c r="F455" s="3"/>
      <c r="G455" s="4"/>
      <c r="H455" s="4"/>
      <c r="I455" s="4"/>
      <c r="J455" s="4"/>
      <c r="M455" s="5">
        <f>IF(OR($A455="",$E455="",$G455="",$C455=""),"",ROUND(($G455-$E455)*$C455*IF($B455="Short",-1,1),2))</f>
      </c>
      <c r="N455" s="5">
        <f>IF($M455="","",ROUND($M455-IF($H455="",0,$H455),2))</f>
      </c>
      <c r="O455" s="6">
        <f>IF(OR($N455="",$I455=""),"",IF($E455=$I455,"",ROUND($N455/(ABS($E455-$I455)*$C455),2)))</f>
      </c>
      <c r="P455" s="7">
        <f>IF($N455="","",IF($N455&gt;0,"Win",IF($N455&lt;0,"Loss","Breakeven")))</f>
      </c>
      <c r="Q455" s="7">
        <f>IF($A455="","",IF($D455="","",CHOOSE(WEEKDAY($D455),"Sun","Mon","Tue","Wed","Thu","Fri","Sat")))</f>
      </c>
      <c r="R455" s="5">
        <f>IF($N455="","",SUMIFS($N$2:$N$501,$F$2:$F$501,"&lt;="&amp;$F455))</f>
      </c>
      <c r="S455" s="5">
        <f>IF($R455="","",MAX(0,_xlfn.MAXIFS($R$2:$R$501,$F$2:$F$501,"&lt;="&amp;$F455))-$R455)</f>
      </c>
      <c r="T455" s="7">
        <f>IF($A455="","",IF(OR($F455="",$G455=""),"Open","Closed"))</f>
      </c>
      <c r="U455" s="7">
        <f>IF($A455="","",TimeZone)</f>
      </c>
      <c r="V455" s="7">
        <f>IF($A455="","",$A455&amp;"-"&amp;IF($D455="","",YEAR($D455)&amp;RIGHT("0"&amp;MONTH($D455),2)&amp;RIGHT("0"&amp;DAY($D455),2)&amp;"-"&amp;RIGHT("0"&amp;HOUR($D455),2)&amp;RIGHT("0"&amp;MINUTE($D455),2)&amp;RIGHT("0"&amp;SECOND($D455),2))&amp;"-"&amp;$B455)</f>
      </c>
    </row>
    <row r="456">
      <c r="D456" s="3"/>
      <c r="E456" s="4"/>
      <c r="F456" s="3"/>
      <c r="G456" s="4"/>
      <c r="H456" s="4"/>
      <c r="I456" s="4"/>
      <c r="J456" s="4"/>
      <c r="M456" s="5">
        <f>IF(OR($A456="",$E456="",$G456="",$C456=""),"",ROUND(($G456-$E456)*$C456*IF($B456="Short",-1,1),2))</f>
      </c>
      <c r="N456" s="5">
        <f>IF($M456="","",ROUND($M456-IF($H456="",0,$H456),2))</f>
      </c>
      <c r="O456" s="6">
        <f>IF(OR($N456="",$I456=""),"",IF($E456=$I456,"",ROUND($N456/(ABS($E456-$I456)*$C456),2)))</f>
      </c>
      <c r="P456" s="7">
        <f>IF($N456="","",IF($N456&gt;0,"Win",IF($N456&lt;0,"Loss","Breakeven")))</f>
      </c>
      <c r="Q456" s="7">
        <f>IF($A456="","",IF($D456="","",CHOOSE(WEEKDAY($D456),"Sun","Mon","Tue","Wed","Thu","Fri","Sat")))</f>
      </c>
      <c r="R456" s="5">
        <f>IF($N456="","",SUMIFS($N$2:$N$501,$F$2:$F$501,"&lt;="&amp;$F456))</f>
      </c>
      <c r="S456" s="5">
        <f>IF($R456="","",MAX(0,_xlfn.MAXIFS($R$2:$R$501,$F$2:$F$501,"&lt;="&amp;$F456))-$R456)</f>
      </c>
      <c r="T456" s="7">
        <f>IF($A456="","",IF(OR($F456="",$G456=""),"Open","Closed"))</f>
      </c>
      <c r="U456" s="7">
        <f>IF($A456="","",TimeZone)</f>
      </c>
      <c r="V456" s="7">
        <f>IF($A456="","",$A456&amp;"-"&amp;IF($D456="","",YEAR($D456)&amp;RIGHT("0"&amp;MONTH($D456),2)&amp;RIGHT("0"&amp;DAY($D456),2)&amp;"-"&amp;RIGHT("0"&amp;HOUR($D456),2)&amp;RIGHT("0"&amp;MINUTE($D456),2)&amp;RIGHT("0"&amp;SECOND($D456),2))&amp;"-"&amp;$B456)</f>
      </c>
    </row>
    <row r="457">
      <c r="D457" s="3"/>
      <c r="E457" s="4"/>
      <c r="F457" s="3"/>
      <c r="G457" s="4"/>
      <c r="H457" s="4"/>
      <c r="I457" s="4"/>
      <c r="J457" s="4"/>
      <c r="M457" s="5">
        <f>IF(OR($A457="",$E457="",$G457="",$C457=""),"",ROUND(($G457-$E457)*$C457*IF($B457="Short",-1,1),2))</f>
      </c>
      <c r="N457" s="5">
        <f>IF($M457="","",ROUND($M457-IF($H457="",0,$H457),2))</f>
      </c>
      <c r="O457" s="6">
        <f>IF(OR($N457="",$I457=""),"",IF($E457=$I457,"",ROUND($N457/(ABS($E457-$I457)*$C457),2)))</f>
      </c>
      <c r="P457" s="7">
        <f>IF($N457="","",IF($N457&gt;0,"Win",IF($N457&lt;0,"Loss","Breakeven")))</f>
      </c>
      <c r="Q457" s="7">
        <f>IF($A457="","",IF($D457="","",CHOOSE(WEEKDAY($D457),"Sun","Mon","Tue","Wed","Thu","Fri","Sat")))</f>
      </c>
      <c r="R457" s="5">
        <f>IF($N457="","",SUMIFS($N$2:$N$501,$F$2:$F$501,"&lt;="&amp;$F457))</f>
      </c>
      <c r="S457" s="5">
        <f>IF($R457="","",MAX(0,_xlfn.MAXIFS($R$2:$R$501,$F$2:$F$501,"&lt;="&amp;$F457))-$R457)</f>
      </c>
      <c r="T457" s="7">
        <f>IF($A457="","",IF(OR($F457="",$G457=""),"Open","Closed"))</f>
      </c>
      <c r="U457" s="7">
        <f>IF($A457="","",TimeZone)</f>
      </c>
      <c r="V457" s="7">
        <f>IF($A457="","",$A457&amp;"-"&amp;IF($D457="","",YEAR($D457)&amp;RIGHT("0"&amp;MONTH($D457),2)&amp;RIGHT("0"&amp;DAY($D457),2)&amp;"-"&amp;RIGHT("0"&amp;HOUR($D457),2)&amp;RIGHT("0"&amp;MINUTE($D457),2)&amp;RIGHT("0"&amp;SECOND($D457),2))&amp;"-"&amp;$B457)</f>
      </c>
    </row>
    <row r="458">
      <c r="D458" s="3"/>
      <c r="E458" s="4"/>
      <c r="F458" s="3"/>
      <c r="G458" s="4"/>
      <c r="H458" s="4"/>
      <c r="I458" s="4"/>
      <c r="J458" s="4"/>
      <c r="M458" s="5">
        <f>IF(OR($A458="",$E458="",$G458="",$C458=""),"",ROUND(($G458-$E458)*$C458*IF($B458="Short",-1,1),2))</f>
      </c>
      <c r="N458" s="5">
        <f>IF($M458="","",ROUND($M458-IF($H458="",0,$H458),2))</f>
      </c>
      <c r="O458" s="6">
        <f>IF(OR($N458="",$I458=""),"",IF($E458=$I458,"",ROUND($N458/(ABS($E458-$I458)*$C458),2)))</f>
      </c>
      <c r="P458" s="7">
        <f>IF($N458="","",IF($N458&gt;0,"Win",IF($N458&lt;0,"Loss","Breakeven")))</f>
      </c>
      <c r="Q458" s="7">
        <f>IF($A458="","",IF($D458="","",CHOOSE(WEEKDAY($D458),"Sun","Mon","Tue","Wed","Thu","Fri","Sat")))</f>
      </c>
      <c r="R458" s="5">
        <f>IF($N458="","",SUMIFS($N$2:$N$501,$F$2:$F$501,"&lt;="&amp;$F458))</f>
      </c>
      <c r="S458" s="5">
        <f>IF($R458="","",MAX(0,_xlfn.MAXIFS($R$2:$R$501,$F$2:$F$501,"&lt;="&amp;$F458))-$R458)</f>
      </c>
      <c r="T458" s="7">
        <f>IF($A458="","",IF(OR($F458="",$G458=""),"Open","Closed"))</f>
      </c>
      <c r="U458" s="7">
        <f>IF($A458="","",TimeZone)</f>
      </c>
      <c r="V458" s="7">
        <f>IF($A458="","",$A458&amp;"-"&amp;IF($D458="","",YEAR($D458)&amp;RIGHT("0"&amp;MONTH($D458),2)&amp;RIGHT("0"&amp;DAY($D458),2)&amp;"-"&amp;RIGHT("0"&amp;HOUR($D458),2)&amp;RIGHT("0"&amp;MINUTE($D458),2)&amp;RIGHT("0"&amp;SECOND($D458),2))&amp;"-"&amp;$B458)</f>
      </c>
    </row>
    <row r="459">
      <c r="D459" s="3"/>
      <c r="E459" s="4"/>
      <c r="F459" s="3"/>
      <c r="G459" s="4"/>
      <c r="H459" s="4"/>
      <c r="I459" s="4"/>
      <c r="J459" s="4"/>
      <c r="M459" s="5">
        <f>IF(OR($A459="",$E459="",$G459="",$C459=""),"",ROUND(($G459-$E459)*$C459*IF($B459="Short",-1,1),2))</f>
      </c>
      <c r="N459" s="5">
        <f>IF($M459="","",ROUND($M459-IF($H459="",0,$H459),2))</f>
      </c>
      <c r="O459" s="6">
        <f>IF(OR($N459="",$I459=""),"",IF($E459=$I459,"",ROUND($N459/(ABS($E459-$I459)*$C459),2)))</f>
      </c>
      <c r="P459" s="7">
        <f>IF($N459="","",IF($N459&gt;0,"Win",IF($N459&lt;0,"Loss","Breakeven")))</f>
      </c>
      <c r="Q459" s="7">
        <f>IF($A459="","",IF($D459="","",CHOOSE(WEEKDAY($D459),"Sun","Mon","Tue","Wed","Thu","Fri","Sat")))</f>
      </c>
      <c r="R459" s="5">
        <f>IF($N459="","",SUMIFS($N$2:$N$501,$F$2:$F$501,"&lt;="&amp;$F459))</f>
      </c>
      <c r="S459" s="5">
        <f>IF($R459="","",MAX(0,_xlfn.MAXIFS($R$2:$R$501,$F$2:$F$501,"&lt;="&amp;$F459))-$R459)</f>
      </c>
      <c r="T459" s="7">
        <f>IF($A459="","",IF(OR($F459="",$G459=""),"Open","Closed"))</f>
      </c>
      <c r="U459" s="7">
        <f>IF($A459="","",TimeZone)</f>
      </c>
      <c r="V459" s="7">
        <f>IF($A459="","",$A459&amp;"-"&amp;IF($D459="","",YEAR($D459)&amp;RIGHT("0"&amp;MONTH($D459),2)&amp;RIGHT("0"&amp;DAY($D459),2)&amp;"-"&amp;RIGHT("0"&amp;HOUR($D459),2)&amp;RIGHT("0"&amp;MINUTE($D459),2)&amp;RIGHT("0"&amp;SECOND($D459),2))&amp;"-"&amp;$B459)</f>
      </c>
    </row>
    <row r="460">
      <c r="D460" s="3"/>
      <c r="E460" s="4"/>
      <c r="F460" s="3"/>
      <c r="G460" s="4"/>
      <c r="H460" s="4"/>
      <c r="I460" s="4"/>
      <c r="J460" s="4"/>
      <c r="M460" s="5">
        <f>IF(OR($A460="",$E460="",$G460="",$C460=""),"",ROUND(($G460-$E460)*$C460*IF($B460="Short",-1,1),2))</f>
      </c>
      <c r="N460" s="5">
        <f>IF($M460="","",ROUND($M460-IF($H460="",0,$H460),2))</f>
      </c>
      <c r="O460" s="6">
        <f>IF(OR($N460="",$I460=""),"",IF($E460=$I460,"",ROUND($N460/(ABS($E460-$I460)*$C460),2)))</f>
      </c>
      <c r="P460" s="7">
        <f>IF($N460="","",IF($N460&gt;0,"Win",IF($N460&lt;0,"Loss","Breakeven")))</f>
      </c>
      <c r="Q460" s="7">
        <f>IF($A460="","",IF($D460="","",CHOOSE(WEEKDAY($D460),"Sun","Mon","Tue","Wed","Thu","Fri","Sat")))</f>
      </c>
      <c r="R460" s="5">
        <f>IF($N460="","",SUMIFS($N$2:$N$501,$F$2:$F$501,"&lt;="&amp;$F460))</f>
      </c>
      <c r="S460" s="5">
        <f>IF($R460="","",MAX(0,_xlfn.MAXIFS($R$2:$R$501,$F$2:$F$501,"&lt;="&amp;$F460))-$R460)</f>
      </c>
      <c r="T460" s="7">
        <f>IF($A460="","",IF(OR($F460="",$G460=""),"Open","Closed"))</f>
      </c>
      <c r="U460" s="7">
        <f>IF($A460="","",TimeZone)</f>
      </c>
      <c r="V460" s="7">
        <f>IF($A460="","",$A460&amp;"-"&amp;IF($D460="","",YEAR($D460)&amp;RIGHT("0"&amp;MONTH($D460),2)&amp;RIGHT("0"&amp;DAY($D460),2)&amp;"-"&amp;RIGHT("0"&amp;HOUR($D460),2)&amp;RIGHT("0"&amp;MINUTE($D460),2)&amp;RIGHT("0"&amp;SECOND($D460),2))&amp;"-"&amp;$B460)</f>
      </c>
    </row>
    <row r="461">
      <c r="D461" s="3"/>
      <c r="E461" s="4"/>
      <c r="F461" s="3"/>
      <c r="G461" s="4"/>
      <c r="H461" s="4"/>
      <c r="I461" s="4"/>
      <c r="J461" s="4"/>
      <c r="M461" s="5">
        <f>IF(OR($A461="",$E461="",$G461="",$C461=""),"",ROUND(($G461-$E461)*$C461*IF($B461="Short",-1,1),2))</f>
      </c>
      <c r="N461" s="5">
        <f>IF($M461="","",ROUND($M461-IF($H461="",0,$H461),2))</f>
      </c>
      <c r="O461" s="6">
        <f>IF(OR($N461="",$I461=""),"",IF($E461=$I461,"",ROUND($N461/(ABS($E461-$I461)*$C461),2)))</f>
      </c>
      <c r="P461" s="7">
        <f>IF($N461="","",IF($N461&gt;0,"Win",IF($N461&lt;0,"Loss","Breakeven")))</f>
      </c>
      <c r="Q461" s="7">
        <f>IF($A461="","",IF($D461="","",CHOOSE(WEEKDAY($D461),"Sun","Mon","Tue","Wed","Thu","Fri","Sat")))</f>
      </c>
      <c r="R461" s="5">
        <f>IF($N461="","",SUMIFS($N$2:$N$501,$F$2:$F$501,"&lt;="&amp;$F461))</f>
      </c>
      <c r="S461" s="5">
        <f>IF($R461="","",MAX(0,_xlfn.MAXIFS($R$2:$R$501,$F$2:$F$501,"&lt;="&amp;$F461))-$R461)</f>
      </c>
      <c r="T461" s="7">
        <f>IF($A461="","",IF(OR($F461="",$G461=""),"Open","Closed"))</f>
      </c>
      <c r="U461" s="7">
        <f>IF($A461="","",TimeZone)</f>
      </c>
      <c r="V461" s="7">
        <f>IF($A461="","",$A461&amp;"-"&amp;IF($D461="","",YEAR($D461)&amp;RIGHT("0"&amp;MONTH($D461),2)&amp;RIGHT("0"&amp;DAY($D461),2)&amp;"-"&amp;RIGHT("0"&amp;HOUR($D461),2)&amp;RIGHT("0"&amp;MINUTE($D461),2)&amp;RIGHT("0"&amp;SECOND($D461),2))&amp;"-"&amp;$B461)</f>
      </c>
    </row>
    <row r="462">
      <c r="D462" s="3"/>
      <c r="E462" s="4"/>
      <c r="F462" s="3"/>
      <c r="G462" s="4"/>
      <c r="H462" s="4"/>
      <c r="I462" s="4"/>
      <c r="J462" s="4"/>
      <c r="M462" s="5">
        <f>IF(OR($A462="",$E462="",$G462="",$C462=""),"",ROUND(($G462-$E462)*$C462*IF($B462="Short",-1,1),2))</f>
      </c>
      <c r="N462" s="5">
        <f>IF($M462="","",ROUND($M462-IF($H462="",0,$H462),2))</f>
      </c>
      <c r="O462" s="6">
        <f>IF(OR($N462="",$I462=""),"",IF($E462=$I462,"",ROUND($N462/(ABS($E462-$I462)*$C462),2)))</f>
      </c>
      <c r="P462" s="7">
        <f>IF($N462="","",IF($N462&gt;0,"Win",IF($N462&lt;0,"Loss","Breakeven")))</f>
      </c>
      <c r="Q462" s="7">
        <f>IF($A462="","",IF($D462="","",CHOOSE(WEEKDAY($D462),"Sun","Mon","Tue","Wed","Thu","Fri","Sat")))</f>
      </c>
      <c r="R462" s="5">
        <f>IF($N462="","",SUMIFS($N$2:$N$501,$F$2:$F$501,"&lt;="&amp;$F462))</f>
      </c>
      <c r="S462" s="5">
        <f>IF($R462="","",MAX(0,_xlfn.MAXIFS($R$2:$R$501,$F$2:$F$501,"&lt;="&amp;$F462))-$R462)</f>
      </c>
      <c r="T462" s="7">
        <f>IF($A462="","",IF(OR($F462="",$G462=""),"Open","Closed"))</f>
      </c>
      <c r="U462" s="7">
        <f>IF($A462="","",TimeZone)</f>
      </c>
      <c r="V462" s="7">
        <f>IF($A462="","",$A462&amp;"-"&amp;IF($D462="","",YEAR($D462)&amp;RIGHT("0"&amp;MONTH($D462),2)&amp;RIGHT("0"&amp;DAY($D462),2)&amp;"-"&amp;RIGHT("0"&amp;HOUR($D462),2)&amp;RIGHT("0"&amp;MINUTE($D462),2)&amp;RIGHT("0"&amp;SECOND($D462),2))&amp;"-"&amp;$B462)</f>
      </c>
    </row>
    <row r="463">
      <c r="D463" s="3"/>
      <c r="E463" s="4"/>
      <c r="F463" s="3"/>
      <c r="G463" s="4"/>
      <c r="H463" s="4"/>
      <c r="I463" s="4"/>
      <c r="J463" s="4"/>
      <c r="M463" s="5">
        <f>IF(OR($A463="",$E463="",$G463="",$C463=""),"",ROUND(($G463-$E463)*$C463*IF($B463="Short",-1,1),2))</f>
      </c>
      <c r="N463" s="5">
        <f>IF($M463="","",ROUND($M463-IF($H463="",0,$H463),2))</f>
      </c>
      <c r="O463" s="6">
        <f>IF(OR($N463="",$I463=""),"",IF($E463=$I463,"",ROUND($N463/(ABS($E463-$I463)*$C463),2)))</f>
      </c>
      <c r="P463" s="7">
        <f>IF($N463="","",IF($N463&gt;0,"Win",IF($N463&lt;0,"Loss","Breakeven")))</f>
      </c>
      <c r="Q463" s="7">
        <f>IF($A463="","",IF($D463="","",CHOOSE(WEEKDAY($D463),"Sun","Mon","Tue","Wed","Thu","Fri","Sat")))</f>
      </c>
      <c r="R463" s="5">
        <f>IF($N463="","",SUMIFS($N$2:$N$501,$F$2:$F$501,"&lt;="&amp;$F463))</f>
      </c>
      <c r="S463" s="5">
        <f>IF($R463="","",MAX(0,_xlfn.MAXIFS($R$2:$R$501,$F$2:$F$501,"&lt;="&amp;$F463))-$R463)</f>
      </c>
      <c r="T463" s="7">
        <f>IF($A463="","",IF(OR($F463="",$G463=""),"Open","Closed"))</f>
      </c>
      <c r="U463" s="7">
        <f>IF($A463="","",TimeZone)</f>
      </c>
      <c r="V463" s="7">
        <f>IF($A463="","",$A463&amp;"-"&amp;IF($D463="","",YEAR($D463)&amp;RIGHT("0"&amp;MONTH($D463),2)&amp;RIGHT("0"&amp;DAY($D463),2)&amp;"-"&amp;RIGHT("0"&amp;HOUR($D463),2)&amp;RIGHT("0"&amp;MINUTE($D463),2)&amp;RIGHT("0"&amp;SECOND($D463),2))&amp;"-"&amp;$B463)</f>
      </c>
    </row>
    <row r="464">
      <c r="D464" s="3"/>
      <c r="E464" s="4"/>
      <c r="F464" s="3"/>
      <c r="G464" s="4"/>
      <c r="H464" s="4"/>
      <c r="I464" s="4"/>
      <c r="J464" s="4"/>
      <c r="M464" s="5">
        <f>IF(OR($A464="",$E464="",$G464="",$C464=""),"",ROUND(($G464-$E464)*$C464*IF($B464="Short",-1,1),2))</f>
      </c>
      <c r="N464" s="5">
        <f>IF($M464="","",ROUND($M464-IF($H464="",0,$H464),2))</f>
      </c>
      <c r="O464" s="6">
        <f>IF(OR($N464="",$I464=""),"",IF($E464=$I464,"",ROUND($N464/(ABS($E464-$I464)*$C464),2)))</f>
      </c>
      <c r="P464" s="7">
        <f>IF($N464="","",IF($N464&gt;0,"Win",IF($N464&lt;0,"Loss","Breakeven")))</f>
      </c>
      <c r="Q464" s="7">
        <f>IF($A464="","",IF($D464="","",CHOOSE(WEEKDAY($D464),"Sun","Mon","Tue","Wed","Thu","Fri","Sat")))</f>
      </c>
      <c r="R464" s="5">
        <f>IF($N464="","",SUMIFS($N$2:$N$501,$F$2:$F$501,"&lt;="&amp;$F464))</f>
      </c>
      <c r="S464" s="5">
        <f>IF($R464="","",MAX(0,_xlfn.MAXIFS($R$2:$R$501,$F$2:$F$501,"&lt;="&amp;$F464))-$R464)</f>
      </c>
      <c r="T464" s="7">
        <f>IF($A464="","",IF(OR($F464="",$G464=""),"Open","Closed"))</f>
      </c>
      <c r="U464" s="7">
        <f>IF($A464="","",TimeZone)</f>
      </c>
      <c r="V464" s="7">
        <f>IF($A464="","",$A464&amp;"-"&amp;IF($D464="","",YEAR($D464)&amp;RIGHT("0"&amp;MONTH($D464),2)&amp;RIGHT("0"&amp;DAY($D464),2)&amp;"-"&amp;RIGHT("0"&amp;HOUR($D464),2)&amp;RIGHT("0"&amp;MINUTE($D464),2)&amp;RIGHT("0"&amp;SECOND($D464),2))&amp;"-"&amp;$B464)</f>
      </c>
    </row>
    <row r="465">
      <c r="D465" s="3"/>
      <c r="E465" s="4"/>
      <c r="F465" s="3"/>
      <c r="G465" s="4"/>
      <c r="H465" s="4"/>
      <c r="I465" s="4"/>
      <c r="J465" s="4"/>
      <c r="M465" s="5">
        <f>IF(OR($A465="",$E465="",$G465="",$C465=""),"",ROUND(($G465-$E465)*$C465*IF($B465="Short",-1,1),2))</f>
      </c>
      <c r="N465" s="5">
        <f>IF($M465="","",ROUND($M465-IF($H465="",0,$H465),2))</f>
      </c>
      <c r="O465" s="6">
        <f>IF(OR($N465="",$I465=""),"",IF($E465=$I465,"",ROUND($N465/(ABS($E465-$I465)*$C465),2)))</f>
      </c>
      <c r="P465" s="7">
        <f>IF($N465="","",IF($N465&gt;0,"Win",IF($N465&lt;0,"Loss","Breakeven")))</f>
      </c>
      <c r="Q465" s="7">
        <f>IF($A465="","",IF($D465="","",CHOOSE(WEEKDAY($D465),"Sun","Mon","Tue","Wed","Thu","Fri","Sat")))</f>
      </c>
      <c r="R465" s="5">
        <f>IF($N465="","",SUMIFS($N$2:$N$501,$F$2:$F$501,"&lt;="&amp;$F465))</f>
      </c>
      <c r="S465" s="5">
        <f>IF($R465="","",MAX(0,_xlfn.MAXIFS($R$2:$R$501,$F$2:$F$501,"&lt;="&amp;$F465))-$R465)</f>
      </c>
      <c r="T465" s="7">
        <f>IF($A465="","",IF(OR($F465="",$G465=""),"Open","Closed"))</f>
      </c>
      <c r="U465" s="7">
        <f>IF($A465="","",TimeZone)</f>
      </c>
      <c r="V465" s="7">
        <f>IF($A465="","",$A465&amp;"-"&amp;IF($D465="","",YEAR($D465)&amp;RIGHT("0"&amp;MONTH($D465),2)&amp;RIGHT("0"&amp;DAY($D465),2)&amp;"-"&amp;RIGHT("0"&amp;HOUR($D465),2)&amp;RIGHT("0"&amp;MINUTE($D465),2)&amp;RIGHT("0"&amp;SECOND($D465),2))&amp;"-"&amp;$B465)</f>
      </c>
    </row>
    <row r="466">
      <c r="D466" s="3"/>
      <c r="E466" s="4"/>
      <c r="F466" s="3"/>
      <c r="G466" s="4"/>
      <c r="H466" s="4"/>
      <c r="I466" s="4"/>
      <c r="J466" s="4"/>
      <c r="M466" s="5">
        <f>IF(OR($A466="",$E466="",$G466="",$C466=""),"",ROUND(($G466-$E466)*$C466*IF($B466="Short",-1,1),2))</f>
      </c>
      <c r="N466" s="5">
        <f>IF($M466="","",ROUND($M466-IF($H466="",0,$H466),2))</f>
      </c>
      <c r="O466" s="6">
        <f>IF(OR($N466="",$I466=""),"",IF($E466=$I466,"",ROUND($N466/(ABS($E466-$I466)*$C466),2)))</f>
      </c>
      <c r="P466" s="7">
        <f>IF($N466="","",IF($N466&gt;0,"Win",IF($N466&lt;0,"Loss","Breakeven")))</f>
      </c>
      <c r="Q466" s="7">
        <f>IF($A466="","",IF($D466="","",CHOOSE(WEEKDAY($D466),"Sun","Mon","Tue","Wed","Thu","Fri","Sat")))</f>
      </c>
      <c r="R466" s="5">
        <f>IF($N466="","",SUMIFS($N$2:$N$501,$F$2:$F$501,"&lt;="&amp;$F466))</f>
      </c>
      <c r="S466" s="5">
        <f>IF($R466="","",MAX(0,_xlfn.MAXIFS($R$2:$R$501,$F$2:$F$501,"&lt;="&amp;$F466))-$R466)</f>
      </c>
      <c r="T466" s="7">
        <f>IF($A466="","",IF(OR($F466="",$G466=""),"Open","Closed"))</f>
      </c>
      <c r="U466" s="7">
        <f>IF($A466="","",TimeZone)</f>
      </c>
      <c r="V466" s="7">
        <f>IF($A466="","",$A466&amp;"-"&amp;IF($D466="","",YEAR($D466)&amp;RIGHT("0"&amp;MONTH($D466),2)&amp;RIGHT("0"&amp;DAY($D466),2)&amp;"-"&amp;RIGHT("0"&amp;HOUR($D466),2)&amp;RIGHT("0"&amp;MINUTE($D466),2)&amp;RIGHT("0"&amp;SECOND($D466),2))&amp;"-"&amp;$B466)</f>
      </c>
    </row>
    <row r="467">
      <c r="D467" s="3"/>
      <c r="E467" s="4"/>
      <c r="F467" s="3"/>
      <c r="G467" s="4"/>
      <c r="H467" s="4"/>
      <c r="I467" s="4"/>
      <c r="J467" s="4"/>
      <c r="M467" s="5">
        <f>IF(OR($A467="",$E467="",$G467="",$C467=""),"",ROUND(($G467-$E467)*$C467*IF($B467="Short",-1,1),2))</f>
      </c>
      <c r="N467" s="5">
        <f>IF($M467="","",ROUND($M467-IF($H467="",0,$H467),2))</f>
      </c>
      <c r="O467" s="6">
        <f>IF(OR($N467="",$I467=""),"",IF($E467=$I467,"",ROUND($N467/(ABS($E467-$I467)*$C467),2)))</f>
      </c>
      <c r="P467" s="7">
        <f>IF($N467="","",IF($N467&gt;0,"Win",IF($N467&lt;0,"Loss","Breakeven")))</f>
      </c>
      <c r="Q467" s="7">
        <f>IF($A467="","",IF($D467="","",CHOOSE(WEEKDAY($D467),"Sun","Mon","Tue","Wed","Thu","Fri","Sat")))</f>
      </c>
      <c r="R467" s="5">
        <f>IF($N467="","",SUMIFS($N$2:$N$501,$F$2:$F$501,"&lt;="&amp;$F467))</f>
      </c>
      <c r="S467" s="5">
        <f>IF($R467="","",MAX(0,_xlfn.MAXIFS($R$2:$R$501,$F$2:$F$501,"&lt;="&amp;$F467))-$R467)</f>
      </c>
      <c r="T467" s="7">
        <f>IF($A467="","",IF(OR($F467="",$G467=""),"Open","Closed"))</f>
      </c>
      <c r="U467" s="7">
        <f>IF($A467="","",TimeZone)</f>
      </c>
      <c r="V467" s="7">
        <f>IF($A467="","",$A467&amp;"-"&amp;IF($D467="","",YEAR($D467)&amp;RIGHT("0"&amp;MONTH($D467),2)&amp;RIGHT("0"&amp;DAY($D467),2)&amp;"-"&amp;RIGHT("0"&amp;HOUR($D467),2)&amp;RIGHT("0"&amp;MINUTE($D467),2)&amp;RIGHT("0"&amp;SECOND($D467),2))&amp;"-"&amp;$B467)</f>
      </c>
    </row>
    <row r="468">
      <c r="D468" s="3"/>
      <c r="E468" s="4"/>
      <c r="F468" s="3"/>
      <c r="G468" s="4"/>
      <c r="H468" s="4"/>
      <c r="I468" s="4"/>
      <c r="J468" s="4"/>
      <c r="M468" s="5">
        <f>IF(OR($A468="",$E468="",$G468="",$C468=""),"",ROUND(($G468-$E468)*$C468*IF($B468="Short",-1,1),2))</f>
      </c>
      <c r="N468" s="5">
        <f>IF($M468="","",ROUND($M468-IF($H468="",0,$H468),2))</f>
      </c>
      <c r="O468" s="6">
        <f>IF(OR($N468="",$I468=""),"",IF($E468=$I468,"",ROUND($N468/(ABS($E468-$I468)*$C468),2)))</f>
      </c>
      <c r="P468" s="7">
        <f>IF($N468="","",IF($N468&gt;0,"Win",IF($N468&lt;0,"Loss","Breakeven")))</f>
      </c>
      <c r="Q468" s="7">
        <f>IF($A468="","",IF($D468="","",CHOOSE(WEEKDAY($D468),"Sun","Mon","Tue","Wed","Thu","Fri","Sat")))</f>
      </c>
      <c r="R468" s="5">
        <f>IF($N468="","",SUMIFS($N$2:$N$501,$F$2:$F$501,"&lt;="&amp;$F468))</f>
      </c>
      <c r="S468" s="5">
        <f>IF($R468="","",MAX(0,_xlfn.MAXIFS($R$2:$R$501,$F$2:$F$501,"&lt;="&amp;$F468))-$R468)</f>
      </c>
      <c r="T468" s="7">
        <f>IF($A468="","",IF(OR($F468="",$G468=""),"Open","Closed"))</f>
      </c>
      <c r="U468" s="7">
        <f>IF($A468="","",TimeZone)</f>
      </c>
      <c r="V468" s="7">
        <f>IF($A468="","",$A468&amp;"-"&amp;IF($D468="","",YEAR($D468)&amp;RIGHT("0"&amp;MONTH($D468),2)&amp;RIGHT("0"&amp;DAY($D468),2)&amp;"-"&amp;RIGHT("0"&amp;HOUR($D468),2)&amp;RIGHT("0"&amp;MINUTE($D468),2)&amp;RIGHT("0"&amp;SECOND($D468),2))&amp;"-"&amp;$B468)</f>
      </c>
    </row>
    <row r="469">
      <c r="D469" s="3"/>
      <c r="E469" s="4"/>
      <c r="F469" s="3"/>
      <c r="G469" s="4"/>
      <c r="H469" s="4"/>
      <c r="I469" s="4"/>
      <c r="J469" s="4"/>
      <c r="M469" s="5">
        <f>IF(OR($A469="",$E469="",$G469="",$C469=""),"",ROUND(($G469-$E469)*$C469*IF($B469="Short",-1,1),2))</f>
      </c>
      <c r="N469" s="5">
        <f>IF($M469="","",ROUND($M469-IF($H469="",0,$H469),2))</f>
      </c>
      <c r="O469" s="6">
        <f>IF(OR($N469="",$I469=""),"",IF($E469=$I469,"",ROUND($N469/(ABS($E469-$I469)*$C469),2)))</f>
      </c>
      <c r="P469" s="7">
        <f>IF($N469="","",IF($N469&gt;0,"Win",IF($N469&lt;0,"Loss","Breakeven")))</f>
      </c>
      <c r="Q469" s="7">
        <f>IF($A469="","",IF($D469="","",CHOOSE(WEEKDAY($D469),"Sun","Mon","Tue","Wed","Thu","Fri","Sat")))</f>
      </c>
      <c r="R469" s="5">
        <f>IF($N469="","",SUMIFS($N$2:$N$501,$F$2:$F$501,"&lt;="&amp;$F469))</f>
      </c>
      <c r="S469" s="5">
        <f>IF($R469="","",MAX(0,_xlfn.MAXIFS($R$2:$R$501,$F$2:$F$501,"&lt;="&amp;$F469))-$R469)</f>
      </c>
      <c r="T469" s="7">
        <f>IF($A469="","",IF(OR($F469="",$G469=""),"Open","Closed"))</f>
      </c>
      <c r="U469" s="7">
        <f>IF($A469="","",TimeZone)</f>
      </c>
      <c r="V469" s="7">
        <f>IF($A469="","",$A469&amp;"-"&amp;IF($D469="","",YEAR($D469)&amp;RIGHT("0"&amp;MONTH($D469),2)&amp;RIGHT("0"&amp;DAY($D469),2)&amp;"-"&amp;RIGHT("0"&amp;HOUR($D469),2)&amp;RIGHT("0"&amp;MINUTE($D469),2)&amp;RIGHT("0"&amp;SECOND($D469),2))&amp;"-"&amp;$B469)</f>
      </c>
    </row>
    <row r="470">
      <c r="D470" s="3"/>
      <c r="E470" s="4"/>
      <c r="F470" s="3"/>
      <c r="G470" s="4"/>
      <c r="H470" s="4"/>
      <c r="I470" s="4"/>
      <c r="J470" s="4"/>
      <c r="M470" s="5">
        <f>IF(OR($A470="",$E470="",$G470="",$C470=""),"",ROUND(($G470-$E470)*$C470*IF($B470="Short",-1,1),2))</f>
      </c>
      <c r="N470" s="5">
        <f>IF($M470="","",ROUND($M470-IF($H470="",0,$H470),2))</f>
      </c>
      <c r="O470" s="6">
        <f>IF(OR($N470="",$I470=""),"",IF($E470=$I470,"",ROUND($N470/(ABS($E470-$I470)*$C470),2)))</f>
      </c>
      <c r="P470" s="7">
        <f>IF($N470="","",IF($N470&gt;0,"Win",IF($N470&lt;0,"Loss","Breakeven")))</f>
      </c>
      <c r="Q470" s="7">
        <f>IF($A470="","",IF($D470="","",CHOOSE(WEEKDAY($D470),"Sun","Mon","Tue","Wed","Thu","Fri","Sat")))</f>
      </c>
      <c r="R470" s="5">
        <f>IF($N470="","",SUMIFS($N$2:$N$501,$F$2:$F$501,"&lt;="&amp;$F470))</f>
      </c>
      <c r="S470" s="5">
        <f>IF($R470="","",MAX(0,_xlfn.MAXIFS($R$2:$R$501,$F$2:$F$501,"&lt;="&amp;$F470))-$R470)</f>
      </c>
      <c r="T470" s="7">
        <f>IF($A470="","",IF(OR($F470="",$G470=""),"Open","Closed"))</f>
      </c>
      <c r="U470" s="7">
        <f>IF($A470="","",TimeZone)</f>
      </c>
      <c r="V470" s="7">
        <f>IF($A470="","",$A470&amp;"-"&amp;IF($D470="","",YEAR($D470)&amp;RIGHT("0"&amp;MONTH($D470),2)&amp;RIGHT("0"&amp;DAY($D470),2)&amp;"-"&amp;RIGHT("0"&amp;HOUR($D470),2)&amp;RIGHT("0"&amp;MINUTE($D470),2)&amp;RIGHT("0"&amp;SECOND($D470),2))&amp;"-"&amp;$B470)</f>
      </c>
    </row>
    <row r="471">
      <c r="D471" s="3"/>
      <c r="E471" s="4"/>
      <c r="F471" s="3"/>
      <c r="G471" s="4"/>
      <c r="H471" s="4"/>
      <c r="I471" s="4"/>
      <c r="J471" s="4"/>
      <c r="M471" s="5">
        <f>IF(OR($A471="",$E471="",$G471="",$C471=""),"",ROUND(($G471-$E471)*$C471*IF($B471="Short",-1,1),2))</f>
      </c>
      <c r="N471" s="5">
        <f>IF($M471="","",ROUND($M471-IF($H471="",0,$H471),2))</f>
      </c>
      <c r="O471" s="6">
        <f>IF(OR($N471="",$I471=""),"",IF($E471=$I471,"",ROUND($N471/(ABS($E471-$I471)*$C471),2)))</f>
      </c>
      <c r="P471" s="7">
        <f>IF($N471="","",IF($N471&gt;0,"Win",IF($N471&lt;0,"Loss","Breakeven")))</f>
      </c>
      <c r="Q471" s="7">
        <f>IF($A471="","",IF($D471="","",CHOOSE(WEEKDAY($D471),"Sun","Mon","Tue","Wed","Thu","Fri","Sat")))</f>
      </c>
      <c r="R471" s="5">
        <f>IF($N471="","",SUMIFS($N$2:$N$501,$F$2:$F$501,"&lt;="&amp;$F471))</f>
      </c>
      <c r="S471" s="5">
        <f>IF($R471="","",MAX(0,_xlfn.MAXIFS($R$2:$R$501,$F$2:$F$501,"&lt;="&amp;$F471))-$R471)</f>
      </c>
      <c r="T471" s="7">
        <f>IF($A471="","",IF(OR($F471="",$G471=""),"Open","Closed"))</f>
      </c>
      <c r="U471" s="7">
        <f>IF($A471="","",TimeZone)</f>
      </c>
      <c r="V471" s="7">
        <f>IF($A471="","",$A471&amp;"-"&amp;IF($D471="","",YEAR($D471)&amp;RIGHT("0"&amp;MONTH($D471),2)&amp;RIGHT("0"&amp;DAY($D471),2)&amp;"-"&amp;RIGHT("0"&amp;HOUR($D471),2)&amp;RIGHT("0"&amp;MINUTE($D471),2)&amp;RIGHT("0"&amp;SECOND($D471),2))&amp;"-"&amp;$B471)</f>
      </c>
    </row>
    <row r="472">
      <c r="D472" s="3"/>
      <c r="E472" s="4"/>
      <c r="F472" s="3"/>
      <c r="G472" s="4"/>
      <c r="H472" s="4"/>
      <c r="I472" s="4"/>
      <c r="J472" s="4"/>
      <c r="M472" s="5">
        <f>IF(OR($A472="",$E472="",$G472="",$C472=""),"",ROUND(($G472-$E472)*$C472*IF($B472="Short",-1,1),2))</f>
      </c>
      <c r="N472" s="5">
        <f>IF($M472="","",ROUND($M472-IF($H472="",0,$H472),2))</f>
      </c>
      <c r="O472" s="6">
        <f>IF(OR($N472="",$I472=""),"",IF($E472=$I472,"",ROUND($N472/(ABS($E472-$I472)*$C472),2)))</f>
      </c>
      <c r="P472" s="7">
        <f>IF($N472="","",IF($N472&gt;0,"Win",IF($N472&lt;0,"Loss","Breakeven")))</f>
      </c>
      <c r="Q472" s="7">
        <f>IF($A472="","",IF($D472="","",CHOOSE(WEEKDAY($D472),"Sun","Mon","Tue","Wed","Thu","Fri","Sat")))</f>
      </c>
      <c r="R472" s="5">
        <f>IF($N472="","",SUMIFS($N$2:$N$501,$F$2:$F$501,"&lt;="&amp;$F472))</f>
      </c>
      <c r="S472" s="5">
        <f>IF($R472="","",MAX(0,_xlfn.MAXIFS($R$2:$R$501,$F$2:$F$501,"&lt;="&amp;$F472))-$R472)</f>
      </c>
      <c r="T472" s="7">
        <f>IF($A472="","",IF(OR($F472="",$G472=""),"Open","Closed"))</f>
      </c>
      <c r="U472" s="7">
        <f>IF($A472="","",TimeZone)</f>
      </c>
      <c r="V472" s="7">
        <f>IF($A472="","",$A472&amp;"-"&amp;IF($D472="","",YEAR($D472)&amp;RIGHT("0"&amp;MONTH($D472),2)&amp;RIGHT("0"&amp;DAY($D472),2)&amp;"-"&amp;RIGHT("0"&amp;HOUR($D472),2)&amp;RIGHT("0"&amp;MINUTE($D472),2)&amp;RIGHT("0"&amp;SECOND($D472),2))&amp;"-"&amp;$B472)</f>
      </c>
    </row>
    <row r="473">
      <c r="D473" s="3"/>
      <c r="E473" s="4"/>
      <c r="F473" s="3"/>
      <c r="G473" s="4"/>
      <c r="H473" s="4"/>
      <c r="I473" s="4"/>
      <c r="J473" s="4"/>
      <c r="M473" s="5">
        <f>IF(OR($A473="",$E473="",$G473="",$C473=""),"",ROUND(($G473-$E473)*$C473*IF($B473="Short",-1,1),2))</f>
      </c>
      <c r="N473" s="5">
        <f>IF($M473="","",ROUND($M473-IF($H473="",0,$H473),2))</f>
      </c>
      <c r="O473" s="6">
        <f>IF(OR($N473="",$I473=""),"",IF($E473=$I473,"",ROUND($N473/(ABS($E473-$I473)*$C473),2)))</f>
      </c>
      <c r="P473" s="7">
        <f>IF($N473="","",IF($N473&gt;0,"Win",IF($N473&lt;0,"Loss","Breakeven")))</f>
      </c>
      <c r="Q473" s="7">
        <f>IF($A473="","",IF($D473="","",CHOOSE(WEEKDAY($D473),"Sun","Mon","Tue","Wed","Thu","Fri","Sat")))</f>
      </c>
      <c r="R473" s="5">
        <f>IF($N473="","",SUMIFS($N$2:$N$501,$F$2:$F$501,"&lt;="&amp;$F473))</f>
      </c>
      <c r="S473" s="5">
        <f>IF($R473="","",MAX(0,_xlfn.MAXIFS($R$2:$R$501,$F$2:$F$501,"&lt;="&amp;$F473))-$R473)</f>
      </c>
      <c r="T473" s="7">
        <f>IF($A473="","",IF(OR($F473="",$G473=""),"Open","Closed"))</f>
      </c>
      <c r="U473" s="7">
        <f>IF($A473="","",TimeZone)</f>
      </c>
      <c r="V473" s="7">
        <f>IF($A473="","",$A473&amp;"-"&amp;IF($D473="","",YEAR($D473)&amp;RIGHT("0"&amp;MONTH($D473),2)&amp;RIGHT("0"&amp;DAY($D473),2)&amp;"-"&amp;RIGHT("0"&amp;HOUR($D473),2)&amp;RIGHT("0"&amp;MINUTE($D473),2)&amp;RIGHT("0"&amp;SECOND($D473),2))&amp;"-"&amp;$B473)</f>
      </c>
    </row>
    <row r="474">
      <c r="D474" s="3"/>
      <c r="E474" s="4"/>
      <c r="F474" s="3"/>
      <c r="G474" s="4"/>
      <c r="H474" s="4"/>
      <c r="I474" s="4"/>
      <c r="J474" s="4"/>
      <c r="M474" s="5">
        <f>IF(OR($A474="",$E474="",$G474="",$C474=""),"",ROUND(($G474-$E474)*$C474*IF($B474="Short",-1,1),2))</f>
      </c>
      <c r="N474" s="5">
        <f>IF($M474="","",ROUND($M474-IF($H474="",0,$H474),2))</f>
      </c>
      <c r="O474" s="6">
        <f>IF(OR($N474="",$I474=""),"",IF($E474=$I474,"",ROUND($N474/(ABS($E474-$I474)*$C474),2)))</f>
      </c>
      <c r="P474" s="7">
        <f>IF($N474="","",IF($N474&gt;0,"Win",IF($N474&lt;0,"Loss","Breakeven")))</f>
      </c>
      <c r="Q474" s="7">
        <f>IF($A474="","",IF($D474="","",CHOOSE(WEEKDAY($D474),"Sun","Mon","Tue","Wed","Thu","Fri","Sat")))</f>
      </c>
      <c r="R474" s="5">
        <f>IF($N474="","",SUMIFS($N$2:$N$501,$F$2:$F$501,"&lt;="&amp;$F474))</f>
      </c>
      <c r="S474" s="5">
        <f>IF($R474="","",MAX(0,_xlfn.MAXIFS($R$2:$R$501,$F$2:$F$501,"&lt;="&amp;$F474))-$R474)</f>
      </c>
      <c r="T474" s="7">
        <f>IF($A474="","",IF(OR($F474="",$G474=""),"Open","Closed"))</f>
      </c>
      <c r="U474" s="7">
        <f>IF($A474="","",TimeZone)</f>
      </c>
      <c r="V474" s="7">
        <f>IF($A474="","",$A474&amp;"-"&amp;IF($D474="","",YEAR($D474)&amp;RIGHT("0"&amp;MONTH($D474),2)&amp;RIGHT("0"&amp;DAY($D474),2)&amp;"-"&amp;RIGHT("0"&amp;HOUR($D474),2)&amp;RIGHT("0"&amp;MINUTE($D474),2)&amp;RIGHT("0"&amp;SECOND($D474),2))&amp;"-"&amp;$B474)</f>
      </c>
    </row>
    <row r="475">
      <c r="D475" s="3"/>
      <c r="E475" s="4"/>
      <c r="F475" s="3"/>
      <c r="G475" s="4"/>
      <c r="H475" s="4"/>
      <c r="I475" s="4"/>
      <c r="J475" s="4"/>
      <c r="M475" s="5">
        <f>IF(OR($A475="",$E475="",$G475="",$C475=""),"",ROUND(($G475-$E475)*$C475*IF($B475="Short",-1,1),2))</f>
      </c>
      <c r="N475" s="5">
        <f>IF($M475="","",ROUND($M475-IF($H475="",0,$H475),2))</f>
      </c>
      <c r="O475" s="6">
        <f>IF(OR($N475="",$I475=""),"",IF($E475=$I475,"",ROUND($N475/(ABS($E475-$I475)*$C475),2)))</f>
      </c>
      <c r="P475" s="7">
        <f>IF($N475="","",IF($N475&gt;0,"Win",IF($N475&lt;0,"Loss","Breakeven")))</f>
      </c>
      <c r="Q475" s="7">
        <f>IF($A475="","",IF($D475="","",CHOOSE(WEEKDAY($D475),"Sun","Mon","Tue","Wed","Thu","Fri","Sat")))</f>
      </c>
      <c r="R475" s="5">
        <f>IF($N475="","",SUMIFS($N$2:$N$501,$F$2:$F$501,"&lt;="&amp;$F475))</f>
      </c>
      <c r="S475" s="5">
        <f>IF($R475="","",MAX(0,_xlfn.MAXIFS($R$2:$R$501,$F$2:$F$501,"&lt;="&amp;$F475))-$R475)</f>
      </c>
      <c r="T475" s="7">
        <f>IF($A475="","",IF(OR($F475="",$G475=""),"Open","Closed"))</f>
      </c>
      <c r="U475" s="7">
        <f>IF($A475="","",TimeZone)</f>
      </c>
      <c r="V475" s="7">
        <f>IF($A475="","",$A475&amp;"-"&amp;IF($D475="","",YEAR($D475)&amp;RIGHT("0"&amp;MONTH($D475),2)&amp;RIGHT("0"&amp;DAY($D475),2)&amp;"-"&amp;RIGHT("0"&amp;HOUR($D475),2)&amp;RIGHT("0"&amp;MINUTE($D475),2)&amp;RIGHT("0"&amp;SECOND($D475),2))&amp;"-"&amp;$B475)</f>
      </c>
    </row>
    <row r="476">
      <c r="D476" s="3"/>
      <c r="E476" s="4"/>
      <c r="F476" s="3"/>
      <c r="G476" s="4"/>
      <c r="H476" s="4"/>
      <c r="I476" s="4"/>
      <c r="J476" s="4"/>
      <c r="M476" s="5">
        <f>IF(OR($A476="",$E476="",$G476="",$C476=""),"",ROUND(($G476-$E476)*$C476*IF($B476="Short",-1,1),2))</f>
      </c>
      <c r="N476" s="5">
        <f>IF($M476="","",ROUND($M476-IF($H476="",0,$H476),2))</f>
      </c>
      <c r="O476" s="6">
        <f>IF(OR($N476="",$I476=""),"",IF($E476=$I476,"",ROUND($N476/(ABS($E476-$I476)*$C476),2)))</f>
      </c>
      <c r="P476" s="7">
        <f>IF($N476="","",IF($N476&gt;0,"Win",IF($N476&lt;0,"Loss","Breakeven")))</f>
      </c>
      <c r="Q476" s="7">
        <f>IF($A476="","",IF($D476="","",CHOOSE(WEEKDAY($D476),"Sun","Mon","Tue","Wed","Thu","Fri","Sat")))</f>
      </c>
      <c r="R476" s="5">
        <f>IF($N476="","",SUMIFS($N$2:$N$501,$F$2:$F$501,"&lt;="&amp;$F476))</f>
      </c>
      <c r="S476" s="5">
        <f>IF($R476="","",MAX(0,_xlfn.MAXIFS($R$2:$R$501,$F$2:$F$501,"&lt;="&amp;$F476))-$R476)</f>
      </c>
      <c r="T476" s="7">
        <f>IF($A476="","",IF(OR($F476="",$G476=""),"Open","Closed"))</f>
      </c>
      <c r="U476" s="7">
        <f>IF($A476="","",TimeZone)</f>
      </c>
      <c r="V476" s="7">
        <f>IF($A476="","",$A476&amp;"-"&amp;IF($D476="","",YEAR($D476)&amp;RIGHT("0"&amp;MONTH($D476),2)&amp;RIGHT("0"&amp;DAY($D476),2)&amp;"-"&amp;RIGHT("0"&amp;HOUR($D476),2)&amp;RIGHT("0"&amp;MINUTE($D476),2)&amp;RIGHT("0"&amp;SECOND($D476),2))&amp;"-"&amp;$B476)</f>
      </c>
    </row>
    <row r="477">
      <c r="D477" s="3"/>
      <c r="E477" s="4"/>
      <c r="F477" s="3"/>
      <c r="G477" s="4"/>
      <c r="H477" s="4"/>
      <c r="I477" s="4"/>
      <c r="J477" s="4"/>
      <c r="M477" s="5">
        <f>IF(OR($A477="",$E477="",$G477="",$C477=""),"",ROUND(($G477-$E477)*$C477*IF($B477="Short",-1,1),2))</f>
      </c>
      <c r="N477" s="5">
        <f>IF($M477="","",ROUND($M477-IF($H477="",0,$H477),2))</f>
      </c>
      <c r="O477" s="6">
        <f>IF(OR($N477="",$I477=""),"",IF($E477=$I477,"",ROUND($N477/(ABS($E477-$I477)*$C477),2)))</f>
      </c>
      <c r="P477" s="7">
        <f>IF($N477="","",IF($N477&gt;0,"Win",IF($N477&lt;0,"Loss","Breakeven")))</f>
      </c>
      <c r="Q477" s="7">
        <f>IF($A477="","",IF($D477="","",CHOOSE(WEEKDAY($D477),"Sun","Mon","Tue","Wed","Thu","Fri","Sat")))</f>
      </c>
      <c r="R477" s="5">
        <f>IF($N477="","",SUMIFS($N$2:$N$501,$F$2:$F$501,"&lt;="&amp;$F477))</f>
      </c>
      <c r="S477" s="5">
        <f>IF($R477="","",MAX(0,_xlfn.MAXIFS($R$2:$R$501,$F$2:$F$501,"&lt;="&amp;$F477))-$R477)</f>
      </c>
      <c r="T477" s="7">
        <f>IF($A477="","",IF(OR($F477="",$G477=""),"Open","Closed"))</f>
      </c>
      <c r="U477" s="7">
        <f>IF($A477="","",TimeZone)</f>
      </c>
      <c r="V477" s="7">
        <f>IF($A477="","",$A477&amp;"-"&amp;IF($D477="","",YEAR($D477)&amp;RIGHT("0"&amp;MONTH($D477),2)&amp;RIGHT("0"&amp;DAY($D477),2)&amp;"-"&amp;RIGHT("0"&amp;HOUR($D477),2)&amp;RIGHT("0"&amp;MINUTE($D477),2)&amp;RIGHT("0"&amp;SECOND($D477),2))&amp;"-"&amp;$B477)</f>
      </c>
    </row>
    <row r="478">
      <c r="D478" s="3"/>
      <c r="E478" s="4"/>
      <c r="F478" s="3"/>
      <c r="G478" s="4"/>
      <c r="H478" s="4"/>
      <c r="I478" s="4"/>
      <c r="J478" s="4"/>
      <c r="M478" s="5">
        <f>IF(OR($A478="",$E478="",$G478="",$C478=""),"",ROUND(($G478-$E478)*$C478*IF($B478="Short",-1,1),2))</f>
      </c>
      <c r="N478" s="5">
        <f>IF($M478="","",ROUND($M478-IF($H478="",0,$H478),2))</f>
      </c>
      <c r="O478" s="6">
        <f>IF(OR($N478="",$I478=""),"",IF($E478=$I478,"",ROUND($N478/(ABS($E478-$I478)*$C478),2)))</f>
      </c>
      <c r="P478" s="7">
        <f>IF($N478="","",IF($N478&gt;0,"Win",IF($N478&lt;0,"Loss","Breakeven")))</f>
      </c>
      <c r="Q478" s="7">
        <f>IF($A478="","",IF($D478="","",CHOOSE(WEEKDAY($D478),"Sun","Mon","Tue","Wed","Thu","Fri","Sat")))</f>
      </c>
      <c r="R478" s="5">
        <f>IF($N478="","",SUMIFS($N$2:$N$501,$F$2:$F$501,"&lt;="&amp;$F478))</f>
      </c>
      <c r="S478" s="5">
        <f>IF($R478="","",MAX(0,_xlfn.MAXIFS($R$2:$R$501,$F$2:$F$501,"&lt;="&amp;$F478))-$R478)</f>
      </c>
      <c r="T478" s="7">
        <f>IF($A478="","",IF(OR($F478="",$G478=""),"Open","Closed"))</f>
      </c>
      <c r="U478" s="7">
        <f>IF($A478="","",TimeZone)</f>
      </c>
      <c r="V478" s="7">
        <f>IF($A478="","",$A478&amp;"-"&amp;IF($D478="","",YEAR($D478)&amp;RIGHT("0"&amp;MONTH($D478),2)&amp;RIGHT("0"&amp;DAY($D478),2)&amp;"-"&amp;RIGHT("0"&amp;HOUR($D478),2)&amp;RIGHT("0"&amp;MINUTE($D478),2)&amp;RIGHT("0"&amp;SECOND($D478),2))&amp;"-"&amp;$B478)</f>
      </c>
    </row>
    <row r="479">
      <c r="D479" s="3"/>
      <c r="E479" s="4"/>
      <c r="F479" s="3"/>
      <c r="G479" s="4"/>
      <c r="H479" s="4"/>
      <c r="I479" s="4"/>
      <c r="J479" s="4"/>
      <c r="M479" s="5">
        <f>IF(OR($A479="",$E479="",$G479="",$C479=""),"",ROUND(($G479-$E479)*$C479*IF($B479="Short",-1,1),2))</f>
      </c>
      <c r="N479" s="5">
        <f>IF($M479="","",ROUND($M479-IF($H479="",0,$H479),2))</f>
      </c>
      <c r="O479" s="6">
        <f>IF(OR($N479="",$I479=""),"",IF($E479=$I479,"",ROUND($N479/(ABS($E479-$I479)*$C479),2)))</f>
      </c>
      <c r="P479" s="7">
        <f>IF($N479="","",IF($N479&gt;0,"Win",IF($N479&lt;0,"Loss","Breakeven")))</f>
      </c>
      <c r="Q479" s="7">
        <f>IF($A479="","",IF($D479="","",CHOOSE(WEEKDAY($D479),"Sun","Mon","Tue","Wed","Thu","Fri","Sat")))</f>
      </c>
      <c r="R479" s="5">
        <f>IF($N479="","",SUMIFS($N$2:$N$501,$F$2:$F$501,"&lt;="&amp;$F479))</f>
      </c>
      <c r="S479" s="5">
        <f>IF($R479="","",MAX(0,_xlfn.MAXIFS($R$2:$R$501,$F$2:$F$501,"&lt;="&amp;$F479))-$R479)</f>
      </c>
      <c r="T479" s="7">
        <f>IF($A479="","",IF(OR($F479="",$G479=""),"Open","Closed"))</f>
      </c>
      <c r="U479" s="7">
        <f>IF($A479="","",TimeZone)</f>
      </c>
      <c r="V479" s="7">
        <f>IF($A479="","",$A479&amp;"-"&amp;IF($D479="","",YEAR($D479)&amp;RIGHT("0"&amp;MONTH($D479),2)&amp;RIGHT("0"&amp;DAY($D479),2)&amp;"-"&amp;RIGHT("0"&amp;HOUR($D479),2)&amp;RIGHT("0"&amp;MINUTE($D479),2)&amp;RIGHT("0"&amp;SECOND($D479),2))&amp;"-"&amp;$B479)</f>
      </c>
    </row>
    <row r="480">
      <c r="D480" s="3"/>
      <c r="E480" s="4"/>
      <c r="F480" s="3"/>
      <c r="G480" s="4"/>
      <c r="H480" s="4"/>
      <c r="I480" s="4"/>
      <c r="J480" s="4"/>
      <c r="M480" s="5">
        <f>IF(OR($A480="",$E480="",$G480="",$C480=""),"",ROUND(($G480-$E480)*$C480*IF($B480="Short",-1,1),2))</f>
      </c>
      <c r="N480" s="5">
        <f>IF($M480="","",ROUND($M480-IF($H480="",0,$H480),2))</f>
      </c>
      <c r="O480" s="6">
        <f>IF(OR($N480="",$I480=""),"",IF($E480=$I480,"",ROUND($N480/(ABS($E480-$I480)*$C480),2)))</f>
      </c>
      <c r="P480" s="7">
        <f>IF($N480="","",IF($N480&gt;0,"Win",IF($N480&lt;0,"Loss","Breakeven")))</f>
      </c>
      <c r="Q480" s="7">
        <f>IF($A480="","",IF($D480="","",CHOOSE(WEEKDAY($D480),"Sun","Mon","Tue","Wed","Thu","Fri","Sat")))</f>
      </c>
      <c r="R480" s="5">
        <f>IF($N480="","",SUMIFS($N$2:$N$501,$F$2:$F$501,"&lt;="&amp;$F480))</f>
      </c>
      <c r="S480" s="5">
        <f>IF($R480="","",MAX(0,_xlfn.MAXIFS($R$2:$R$501,$F$2:$F$501,"&lt;="&amp;$F480))-$R480)</f>
      </c>
      <c r="T480" s="7">
        <f>IF($A480="","",IF(OR($F480="",$G480=""),"Open","Closed"))</f>
      </c>
      <c r="U480" s="7">
        <f>IF($A480="","",TimeZone)</f>
      </c>
      <c r="V480" s="7">
        <f>IF($A480="","",$A480&amp;"-"&amp;IF($D480="","",YEAR($D480)&amp;RIGHT("0"&amp;MONTH($D480),2)&amp;RIGHT("0"&amp;DAY($D480),2)&amp;"-"&amp;RIGHT("0"&amp;HOUR($D480),2)&amp;RIGHT("0"&amp;MINUTE($D480),2)&amp;RIGHT("0"&amp;SECOND($D480),2))&amp;"-"&amp;$B480)</f>
      </c>
    </row>
    <row r="481">
      <c r="D481" s="3"/>
      <c r="E481" s="4"/>
      <c r="F481" s="3"/>
      <c r="G481" s="4"/>
      <c r="H481" s="4"/>
      <c r="I481" s="4"/>
      <c r="J481" s="4"/>
      <c r="M481" s="5">
        <f>IF(OR($A481="",$E481="",$G481="",$C481=""),"",ROUND(($G481-$E481)*$C481*IF($B481="Short",-1,1),2))</f>
      </c>
      <c r="N481" s="5">
        <f>IF($M481="","",ROUND($M481-IF($H481="",0,$H481),2))</f>
      </c>
      <c r="O481" s="6">
        <f>IF(OR($N481="",$I481=""),"",IF($E481=$I481,"",ROUND($N481/(ABS($E481-$I481)*$C481),2)))</f>
      </c>
      <c r="P481" s="7">
        <f>IF($N481="","",IF($N481&gt;0,"Win",IF($N481&lt;0,"Loss","Breakeven")))</f>
      </c>
      <c r="Q481" s="7">
        <f>IF($A481="","",IF($D481="","",CHOOSE(WEEKDAY($D481),"Sun","Mon","Tue","Wed","Thu","Fri","Sat")))</f>
      </c>
      <c r="R481" s="5">
        <f>IF($N481="","",SUMIFS($N$2:$N$501,$F$2:$F$501,"&lt;="&amp;$F481))</f>
      </c>
      <c r="S481" s="5">
        <f>IF($R481="","",MAX(0,_xlfn.MAXIFS($R$2:$R$501,$F$2:$F$501,"&lt;="&amp;$F481))-$R481)</f>
      </c>
      <c r="T481" s="7">
        <f>IF($A481="","",IF(OR($F481="",$G481=""),"Open","Closed"))</f>
      </c>
      <c r="U481" s="7">
        <f>IF($A481="","",TimeZone)</f>
      </c>
      <c r="V481" s="7">
        <f>IF($A481="","",$A481&amp;"-"&amp;IF($D481="","",YEAR($D481)&amp;RIGHT("0"&amp;MONTH($D481),2)&amp;RIGHT("0"&amp;DAY($D481),2)&amp;"-"&amp;RIGHT("0"&amp;HOUR($D481),2)&amp;RIGHT("0"&amp;MINUTE($D481),2)&amp;RIGHT("0"&amp;SECOND($D481),2))&amp;"-"&amp;$B481)</f>
      </c>
    </row>
    <row r="482">
      <c r="D482" s="3"/>
      <c r="E482" s="4"/>
      <c r="F482" s="3"/>
      <c r="G482" s="4"/>
      <c r="H482" s="4"/>
      <c r="I482" s="4"/>
      <c r="J482" s="4"/>
      <c r="M482" s="5">
        <f>IF(OR($A482="",$E482="",$G482="",$C482=""),"",ROUND(($G482-$E482)*$C482*IF($B482="Short",-1,1),2))</f>
      </c>
      <c r="N482" s="5">
        <f>IF($M482="","",ROUND($M482-IF($H482="",0,$H482),2))</f>
      </c>
      <c r="O482" s="6">
        <f>IF(OR($N482="",$I482=""),"",IF($E482=$I482,"",ROUND($N482/(ABS($E482-$I482)*$C482),2)))</f>
      </c>
      <c r="P482" s="7">
        <f>IF($N482="","",IF($N482&gt;0,"Win",IF($N482&lt;0,"Loss","Breakeven")))</f>
      </c>
      <c r="Q482" s="7">
        <f>IF($A482="","",IF($D482="","",CHOOSE(WEEKDAY($D482),"Sun","Mon","Tue","Wed","Thu","Fri","Sat")))</f>
      </c>
      <c r="R482" s="5">
        <f>IF($N482="","",SUMIFS($N$2:$N$501,$F$2:$F$501,"&lt;="&amp;$F482))</f>
      </c>
      <c r="S482" s="5">
        <f>IF($R482="","",MAX(0,_xlfn.MAXIFS($R$2:$R$501,$F$2:$F$501,"&lt;="&amp;$F482))-$R482)</f>
      </c>
      <c r="T482" s="7">
        <f>IF($A482="","",IF(OR($F482="",$G482=""),"Open","Closed"))</f>
      </c>
      <c r="U482" s="7">
        <f>IF($A482="","",TimeZone)</f>
      </c>
      <c r="V482" s="7">
        <f>IF($A482="","",$A482&amp;"-"&amp;IF($D482="","",YEAR($D482)&amp;RIGHT("0"&amp;MONTH($D482),2)&amp;RIGHT("0"&amp;DAY($D482),2)&amp;"-"&amp;RIGHT("0"&amp;HOUR($D482),2)&amp;RIGHT("0"&amp;MINUTE($D482),2)&amp;RIGHT("0"&amp;SECOND($D482),2))&amp;"-"&amp;$B482)</f>
      </c>
    </row>
    <row r="483">
      <c r="D483" s="3"/>
      <c r="E483" s="4"/>
      <c r="F483" s="3"/>
      <c r="G483" s="4"/>
      <c r="H483" s="4"/>
      <c r="I483" s="4"/>
      <c r="J483" s="4"/>
      <c r="M483" s="5">
        <f>IF(OR($A483="",$E483="",$G483="",$C483=""),"",ROUND(($G483-$E483)*$C483*IF($B483="Short",-1,1),2))</f>
      </c>
      <c r="N483" s="5">
        <f>IF($M483="","",ROUND($M483-IF($H483="",0,$H483),2))</f>
      </c>
      <c r="O483" s="6">
        <f>IF(OR($N483="",$I483=""),"",IF($E483=$I483,"",ROUND($N483/(ABS($E483-$I483)*$C483),2)))</f>
      </c>
      <c r="P483" s="7">
        <f>IF($N483="","",IF($N483&gt;0,"Win",IF($N483&lt;0,"Loss","Breakeven")))</f>
      </c>
      <c r="Q483" s="7">
        <f>IF($A483="","",IF($D483="","",CHOOSE(WEEKDAY($D483),"Sun","Mon","Tue","Wed","Thu","Fri","Sat")))</f>
      </c>
      <c r="R483" s="5">
        <f>IF($N483="","",SUMIFS($N$2:$N$501,$F$2:$F$501,"&lt;="&amp;$F483))</f>
      </c>
      <c r="S483" s="5">
        <f>IF($R483="","",MAX(0,_xlfn.MAXIFS($R$2:$R$501,$F$2:$F$501,"&lt;="&amp;$F483))-$R483)</f>
      </c>
      <c r="T483" s="7">
        <f>IF($A483="","",IF(OR($F483="",$G483=""),"Open","Closed"))</f>
      </c>
      <c r="U483" s="7">
        <f>IF($A483="","",TimeZone)</f>
      </c>
      <c r="V483" s="7">
        <f>IF($A483="","",$A483&amp;"-"&amp;IF($D483="","",YEAR($D483)&amp;RIGHT("0"&amp;MONTH($D483),2)&amp;RIGHT("0"&amp;DAY($D483),2)&amp;"-"&amp;RIGHT("0"&amp;HOUR($D483),2)&amp;RIGHT("0"&amp;MINUTE($D483),2)&amp;RIGHT("0"&amp;SECOND($D483),2))&amp;"-"&amp;$B483)</f>
      </c>
    </row>
    <row r="484">
      <c r="D484" s="3"/>
      <c r="E484" s="4"/>
      <c r="F484" s="3"/>
      <c r="G484" s="4"/>
      <c r="H484" s="4"/>
      <c r="I484" s="4"/>
      <c r="J484" s="4"/>
      <c r="M484" s="5">
        <f>IF(OR($A484="",$E484="",$G484="",$C484=""),"",ROUND(($G484-$E484)*$C484*IF($B484="Short",-1,1),2))</f>
      </c>
      <c r="N484" s="5">
        <f>IF($M484="","",ROUND($M484-IF($H484="",0,$H484),2))</f>
      </c>
      <c r="O484" s="6">
        <f>IF(OR($N484="",$I484=""),"",IF($E484=$I484,"",ROUND($N484/(ABS($E484-$I484)*$C484),2)))</f>
      </c>
      <c r="P484" s="7">
        <f>IF($N484="","",IF($N484&gt;0,"Win",IF($N484&lt;0,"Loss","Breakeven")))</f>
      </c>
      <c r="Q484" s="7">
        <f>IF($A484="","",IF($D484="","",CHOOSE(WEEKDAY($D484),"Sun","Mon","Tue","Wed","Thu","Fri","Sat")))</f>
      </c>
      <c r="R484" s="5">
        <f>IF($N484="","",SUMIFS($N$2:$N$501,$F$2:$F$501,"&lt;="&amp;$F484))</f>
      </c>
      <c r="S484" s="5">
        <f>IF($R484="","",MAX(0,_xlfn.MAXIFS($R$2:$R$501,$F$2:$F$501,"&lt;="&amp;$F484))-$R484)</f>
      </c>
      <c r="T484" s="7">
        <f>IF($A484="","",IF(OR($F484="",$G484=""),"Open","Closed"))</f>
      </c>
      <c r="U484" s="7">
        <f>IF($A484="","",TimeZone)</f>
      </c>
      <c r="V484" s="7">
        <f>IF($A484="","",$A484&amp;"-"&amp;IF($D484="","",YEAR($D484)&amp;RIGHT("0"&amp;MONTH($D484),2)&amp;RIGHT("0"&amp;DAY($D484),2)&amp;"-"&amp;RIGHT("0"&amp;HOUR($D484),2)&amp;RIGHT("0"&amp;MINUTE($D484),2)&amp;RIGHT("0"&amp;SECOND($D484),2))&amp;"-"&amp;$B484)</f>
      </c>
    </row>
    <row r="485">
      <c r="D485" s="3"/>
      <c r="E485" s="4"/>
      <c r="F485" s="3"/>
      <c r="G485" s="4"/>
      <c r="H485" s="4"/>
      <c r="I485" s="4"/>
      <c r="J485" s="4"/>
      <c r="M485" s="5">
        <f>IF(OR($A485="",$E485="",$G485="",$C485=""),"",ROUND(($G485-$E485)*$C485*IF($B485="Short",-1,1),2))</f>
      </c>
      <c r="N485" s="5">
        <f>IF($M485="","",ROUND($M485-IF($H485="",0,$H485),2))</f>
      </c>
      <c r="O485" s="6">
        <f>IF(OR($N485="",$I485=""),"",IF($E485=$I485,"",ROUND($N485/(ABS($E485-$I485)*$C485),2)))</f>
      </c>
      <c r="P485" s="7">
        <f>IF($N485="","",IF($N485&gt;0,"Win",IF($N485&lt;0,"Loss","Breakeven")))</f>
      </c>
      <c r="Q485" s="7">
        <f>IF($A485="","",IF($D485="","",CHOOSE(WEEKDAY($D485),"Sun","Mon","Tue","Wed","Thu","Fri","Sat")))</f>
      </c>
      <c r="R485" s="5">
        <f>IF($N485="","",SUMIFS($N$2:$N$501,$F$2:$F$501,"&lt;="&amp;$F485))</f>
      </c>
      <c r="S485" s="5">
        <f>IF($R485="","",MAX(0,_xlfn.MAXIFS($R$2:$R$501,$F$2:$F$501,"&lt;="&amp;$F485))-$R485)</f>
      </c>
      <c r="T485" s="7">
        <f>IF($A485="","",IF(OR($F485="",$G485=""),"Open","Closed"))</f>
      </c>
      <c r="U485" s="7">
        <f>IF($A485="","",TimeZone)</f>
      </c>
      <c r="V485" s="7">
        <f>IF($A485="","",$A485&amp;"-"&amp;IF($D485="","",YEAR($D485)&amp;RIGHT("0"&amp;MONTH($D485),2)&amp;RIGHT("0"&amp;DAY($D485),2)&amp;"-"&amp;RIGHT("0"&amp;HOUR($D485),2)&amp;RIGHT("0"&amp;MINUTE($D485),2)&amp;RIGHT("0"&amp;SECOND($D485),2))&amp;"-"&amp;$B485)</f>
      </c>
    </row>
    <row r="486">
      <c r="D486" s="3"/>
      <c r="E486" s="4"/>
      <c r="F486" s="3"/>
      <c r="G486" s="4"/>
      <c r="H486" s="4"/>
      <c r="I486" s="4"/>
      <c r="J486" s="4"/>
      <c r="M486" s="5">
        <f>IF(OR($A486="",$E486="",$G486="",$C486=""),"",ROUND(($G486-$E486)*$C486*IF($B486="Short",-1,1),2))</f>
      </c>
      <c r="N486" s="5">
        <f>IF($M486="","",ROUND($M486-IF($H486="",0,$H486),2))</f>
      </c>
      <c r="O486" s="6">
        <f>IF(OR($N486="",$I486=""),"",IF($E486=$I486,"",ROUND($N486/(ABS($E486-$I486)*$C486),2)))</f>
      </c>
      <c r="P486" s="7">
        <f>IF($N486="","",IF($N486&gt;0,"Win",IF($N486&lt;0,"Loss","Breakeven")))</f>
      </c>
      <c r="Q486" s="7">
        <f>IF($A486="","",IF($D486="","",CHOOSE(WEEKDAY($D486),"Sun","Mon","Tue","Wed","Thu","Fri","Sat")))</f>
      </c>
      <c r="R486" s="5">
        <f>IF($N486="","",SUMIFS($N$2:$N$501,$F$2:$F$501,"&lt;="&amp;$F486))</f>
      </c>
      <c r="S486" s="5">
        <f>IF($R486="","",MAX(0,_xlfn.MAXIFS($R$2:$R$501,$F$2:$F$501,"&lt;="&amp;$F486))-$R486)</f>
      </c>
      <c r="T486" s="7">
        <f>IF($A486="","",IF(OR($F486="",$G486=""),"Open","Closed"))</f>
      </c>
      <c r="U486" s="7">
        <f>IF($A486="","",TimeZone)</f>
      </c>
      <c r="V486" s="7">
        <f>IF($A486="","",$A486&amp;"-"&amp;IF($D486="","",YEAR($D486)&amp;RIGHT("0"&amp;MONTH($D486),2)&amp;RIGHT("0"&amp;DAY($D486),2)&amp;"-"&amp;RIGHT("0"&amp;HOUR($D486),2)&amp;RIGHT("0"&amp;MINUTE($D486),2)&amp;RIGHT("0"&amp;SECOND($D486),2))&amp;"-"&amp;$B486)</f>
      </c>
    </row>
    <row r="487">
      <c r="D487" s="3"/>
      <c r="E487" s="4"/>
      <c r="F487" s="3"/>
      <c r="G487" s="4"/>
      <c r="H487" s="4"/>
      <c r="I487" s="4"/>
      <c r="J487" s="4"/>
      <c r="M487" s="5">
        <f>IF(OR($A487="",$E487="",$G487="",$C487=""),"",ROUND(($G487-$E487)*$C487*IF($B487="Short",-1,1),2))</f>
      </c>
      <c r="N487" s="5">
        <f>IF($M487="","",ROUND($M487-IF($H487="",0,$H487),2))</f>
      </c>
      <c r="O487" s="6">
        <f>IF(OR($N487="",$I487=""),"",IF($E487=$I487,"",ROUND($N487/(ABS($E487-$I487)*$C487),2)))</f>
      </c>
      <c r="P487" s="7">
        <f>IF($N487="","",IF($N487&gt;0,"Win",IF($N487&lt;0,"Loss","Breakeven")))</f>
      </c>
      <c r="Q487" s="7">
        <f>IF($A487="","",IF($D487="","",CHOOSE(WEEKDAY($D487),"Sun","Mon","Tue","Wed","Thu","Fri","Sat")))</f>
      </c>
      <c r="R487" s="5">
        <f>IF($N487="","",SUMIFS($N$2:$N$501,$F$2:$F$501,"&lt;="&amp;$F487))</f>
      </c>
      <c r="S487" s="5">
        <f>IF($R487="","",MAX(0,_xlfn.MAXIFS($R$2:$R$501,$F$2:$F$501,"&lt;="&amp;$F487))-$R487)</f>
      </c>
      <c r="T487" s="7">
        <f>IF($A487="","",IF(OR($F487="",$G487=""),"Open","Closed"))</f>
      </c>
      <c r="U487" s="7">
        <f>IF($A487="","",TimeZone)</f>
      </c>
      <c r="V487" s="7">
        <f>IF($A487="","",$A487&amp;"-"&amp;IF($D487="","",YEAR($D487)&amp;RIGHT("0"&amp;MONTH($D487),2)&amp;RIGHT("0"&amp;DAY($D487),2)&amp;"-"&amp;RIGHT("0"&amp;HOUR($D487),2)&amp;RIGHT("0"&amp;MINUTE($D487),2)&amp;RIGHT("0"&amp;SECOND($D487),2))&amp;"-"&amp;$B487)</f>
      </c>
    </row>
    <row r="488">
      <c r="D488" s="3"/>
      <c r="E488" s="4"/>
      <c r="F488" s="3"/>
      <c r="G488" s="4"/>
      <c r="H488" s="4"/>
      <c r="I488" s="4"/>
      <c r="J488" s="4"/>
      <c r="M488" s="5">
        <f>IF(OR($A488="",$E488="",$G488="",$C488=""),"",ROUND(($G488-$E488)*$C488*IF($B488="Short",-1,1),2))</f>
      </c>
      <c r="N488" s="5">
        <f>IF($M488="","",ROUND($M488-IF($H488="",0,$H488),2))</f>
      </c>
      <c r="O488" s="6">
        <f>IF(OR($N488="",$I488=""),"",IF($E488=$I488,"",ROUND($N488/(ABS($E488-$I488)*$C488),2)))</f>
      </c>
      <c r="P488" s="7">
        <f>IF($N488="","",IF($N488&gt;0,"Win",IF($N488&lt;0,"Loss","Breakeven")))</f>
      </c>
      <c r="Q488" s="7">
        <f>IF($A488="","",IF($D488="","",CHOOSE(WEEKDAY($D488),"Sun","Mon","Tue","Wed","Thu","Fri","Sat")))</f>
      </c>
      <c r="R488" s="5">
        <f>IF($N488="","",SUMIFS($N$2:$N$501,$F$2:$F$501,"&lt;="&amp;$F488))</f>
      </c>
      <c r="S488" s="5">
        <f>IF($R488="","",MAX(0,_xlfn.MAXIFS($R$2:$R$501,$F$2:$F$501,"&lt;="&amp;$F488))-$R488)</f>
      </c>
      <c r="T488" s="7">
        <f>IF($A488="","",IF(OR($F488="",$G488=""),"Open","Closed"))</f>
      </c>
      <c r="U488" s="7">
        <f>IF($A488="","",TimeZone)</f>
      </c>
      <c r="V488" s="7">
        <f>IF($A488="","",$A488&amp;"-"&amp;IF($D488="","",YEAR($D488)&amp;RIGHT("0"&amp;MONTH($D488),2)&amp;RIGHT("0"&amp;DAY($D488),2)&amp;"-"&amp;RIGHT("0"&amp;HOUR($D488),2)&amp;RIGHT("0"&amp;MINUTE($D488),2)&amp;RIGHT("0"&amp;SECOND($D488),2))&amp;"-"&amp;$B488)</f>
      </c>
    </row>
    <row r="489">
      <c r="D489" s="3"/>
      <c r="E489" s="4"/>
      <c r="F489" s="3"/>
      <c r="G489" s="4"/>
      <c r="H489" s="4"/>
      <c r="I489" s="4"/>
      <c r="J489" s="4"/>
      <c r="M489" s="5">
        <f>IF(OR($A489="",$E489="",$G489="",$C489=""),"",ROUND(($G489-$E489)*$C489*IF($B489="Short",-1,1),2))</f>
      </c>
      <c r="N489" s="5">
        <f>IF($M489="","",ROUND($M489-IF($H489="",0,$H489),2))</f>
      </c>
      <c r="O489" s="6">
        <f>IF(OR($N489="",$I489=""),"",IF($E489=$I489,"",ROUND($N489/(ABS($E489-$I489)*$C489),2)))</f>
      </c>
      <c r="P489" s="7">
        <f>IF($N489="","",IF($N489&gt;0,"Win",IF($N489&lt;0,"Loss","Breakeven")))</f>
      </c>
      <c r="Q489" s="7">
        <f>IF($A489="","",IF($D489="","",CHOOSE(WEEKDAY($D489),"Sun","Mon","Tue","Wed","Thu","Fri","Sat")))</f>
      </c>
      <c r="R489" s="5">
        <f>IF($N489="","",SUMIFS($N$2:$N$501,$F$2:$F$501,"&lt;="&amp;$F489))</f>
      </c>
      <c r="S489" s="5">
        <f>IF($R489="","",MAX(0,_xlfn.MAXIFS($R$2:$R$501,$F$2:$F$501,"&lt;="&amp;$F489))-$R489)</f>
      </c>
      <c r="T489" s="7">
        <f>IF($A489="","",IF(OR($F489="",$G489=""),"Open","Closed"))</f>
      </c>
      <c r="U489" s="7">
        <f>IF($A489="","",TimeZone)</f>
      </c>
      <c r="V489" s="7">
        <f>IF($A489="","",$A489&amp;"-"&amp;IF($D489="","",YEAR($D489)&amp;RIGHT("0"&amp;MONTH($D489),2)&amp;RIGHT("0"&amp;DAY($D489),2)&amp;"-"&amp;RIGHT("0"&amp;HOUR($D489),2)&amp;RIGHT("0"&amp;MINUTE($D489),2)&amp;RIGHT("0"&amp;SECOND($D489),2))&amp;"-"&amp;$B489)</f>
      </c>
    </row>
    <row r="490">
      <c r="D490" s="3"/>
      <c r="E490" s="4"/>
      <c r="F490" s="3"/>
      <c r="G490" s="4"/>
      <c r="H490" s="4"/>
      <c r="I490" s="4"/>
      <c r="J490" s="4"/>
      <c r="M490" s="5">
        <f>IF(OR($A490="",$E490="",$G490="",$C490=""),"",ROUND(($G490-$E490)*$C490*IF($B490="Short",-1,1),2))</f>
      </c>
      <c r="N490" s="5">
        <f>IF($M490="","",ROUND($M490-IF($H490="",0,$H490),2))</f>
      </c>
      <c r="O490" s="6">
        <f>IF(OR($N490="",$I490=""),"",IF($E490=$I490,"",ROUND($N490/(ABS($E490-$I490)*$C490),2)))</f>
      </c>
      <c r="P490" s="7">
        <f>IF($N490="","",IF($N490&gt;0,"Win",IF($N490&lt;0,"Loss","Breakeven")))</f>
      </c>
      <c r="Q490" s="7">
        <f>IF($A490="","",IF($D490="","",CHOOSE(WEEKDAY($D490),"Sun","Mon","Tue","Wed","Thu","Fri","Sat")))</f>
      </c>
      <c r="R490" s="5">
        <f>IF($N490="","",SUMIFS($N$2:$N$501,$F$2:$F$501,"&lt;="&amp;$F490))</f>
      </c>
      <c r="S490" s="5">
        <f>IF($R490="","",MAX(0,_xlfn.MAXIFS($R$2:$R$501,$F$2:$F$501,"&lt;="&amp;$F490))-$R490)</f>
      </c>
      <c r="T490" s="7">
        <f>IF($A490="","",IF(OR($F490="",$G490=""),"Open","Closed"))</f>
      </c>
      <c r="U490" s="7">
        <f>IF($A490="","",TimeZone)</f>
      </c>
      <c r="V490" s="7">
        <f>IF($A490="","",$A490&amp;"-"&amp;IF($D490="","",YEAR($D490)&amp;RIGHT("0"&amp;MONTH($D490),2)&amp;RIGHT("0"&amp;DAY($D490),2)&amp;"-"&amp;RIGHT("0"&amp;HOUR($D490),2)&amp;RIGHT("0"&amp;MINUTE($D490),2)&amp;RIGHT("0"&amp;SECOND($D490),2))&amp;"-"&amp;$B490)</f>
      </c>
    </row>
    <row r="491">
      <c r="D491" s="3"/>
      <c r="E491" s="4"/>
      <c r="F491" s="3"/>
      <c r="G491" s="4"/>
      <c r="H491" s="4"/>
      <c r="I491" s="4"/>
      <c r="J491" s="4"/>
      <c r="M491" s="5">
        <f>IF(OR($A491="",$E491="",$G491="",$C491=""),"",ROUND(($G491-$E491)*$C491*IF($B491="Short",-1,1),2))</f>
      </c>
      <c r="N491" s="5">
        <f>IF($M491="","",ROUND($M491-IF($H491="",0,$H491),2))</f>
      </c>
      <c r="O491" s="6">
        <f>IF(OR($N491="",$I491=""),"",IF($E491=$I491,"",ROUND($N491/(ABS($E491-$I491)*$C491),2)))</f>
      </c>
      <c r="P491" s="7">
        <f>IF($N491="","",IF($N491&gt;0,"Win",IF($N491&lt;0,"Loss","Breakeven")))</f>
      </c>
      <c r="Q491" s="7">
        <f>IF($A491="","",IF($D491="","",CHOOSE(WEEKDAY($D491),"Sun","Mon","Tue","Wed","Thu","Fri","Sat")))</f>
      </c>
      <c r="R491" s="5">
        <f>IF($N491="","",SUMIFS($N$2:$N$501,$F$2:$F$501,"&lt;="&amp;$F491))</f>
      </c>
      <c r="S491" s="5">
        <f>IF($R491="","",MAX(0,_xlfn.MAXIFS($R$2:$R$501,$F$2:$F$501,"&lt;="&amp;$F491))-$R491)</f>
      </c>
      <c r="T491" s="7">
        <f>IF($A491="","",IF(OR($F491="",$G491=""),"Open","Closed"))</f>
      </c>
      <c r="U491" s="7">
        <f>IF($A491="","",TimeZone)</f>
      </c>
      <c r="V491" s="7">
        <f>IF($A491="","",$A491&amp;"-"&amp;IF($D491="","",YEAR($D491)&amp;RIGHT("0"&amp;MONTH($D491),2)&amp;RIGHT("0"&amp;DAY($D491),2)&amp;"-"&amp;RIGHT("0"&amp;HOUR($D491),2)&amp;RIGHT("0"&amp;MINUTE($D491),2)&amp;RIGHT("0"&amp;SECOND($D491),2))&amp;"-"&amp;$B491)</f>
      </c>
    </row>
    <row r="492">
      <c r="D492" s="3"/>
      <c r="E492" s="4"/>
      <c r="F492" s="3"/>
      <c r="G492" s="4"/>
      <c r="H492" s="4"/>
      <c r="I492" s="4"/>
      <c r="J492" s="4"/>
      <c r="M492" s="5">
        <f>IF(OR($A492="",$E492="",$G492="",$C492=""),"",ROUND(($G492-$E492)*$C492*IF($B492="Short",-1,1),2))</f>
      </c>
      <c r="N492" s="5">
        <f>IF($M492="","",ROUND($M492-IF($H492="",0,$H492),2))</f>
      </c>
      <c r="O492" s="6">
        <f>IF(OR($N492="",$I492=""),"",IF($E492=$I492,"",ROUND($N492/(ABS($E492-$I492)*$C492),2)))</f>
      </c>
      <c r="P492" s="7">
        <f>IF($N492="","",IF($N492&gt;0,"Win",IF($N492&lt;0,"Loss","Breakeven")))</f>
      </c>
      <c r="Q492" s="7">
        <f>IF($A492="","",IF($D492="","",CHOOSE(WEEKDAY($D492),"Sun","Mon","Tue","Wed","Thu","Fri","Sat")))</f>
      </c>
      <c r="R492" s="5">
        <f>IF($N492="","",SUMIFS($N$2:$N$501,$F$2:$F$501,"&lt;="&amp;$F492))</f>
      </c>
      <c r="S492" s="5">
        <f>IF($R492="","",MAX(0,_xlfn.MAXIFS($R$2:$R$501,$F$2:$F$501,"&lt;="&amp;$F492))-$R492)</f>
      </c>
      <c r="T492" s="7">
        <f>IF($A492="","",IF(OR($F492="",$G492=""),"Open","Closed"))</f>
      </c>
      <c r="U492" s="7">
        <f>IF($A492="","",TimeZone)</f>
      </c>
      <c r="V492" s="7">
        <f>IF($A492="","",$A492&amp;"-"&amp;IF($D492="","",YEAR($D492)&amp;RIGHT("0"&amp;MONTH($D492),2)&amp;RIGHT("0"&amp;DAY($D492),2)&amp;"-"&amp;RIGHT("0"&amp;HOUR($D492),2)&amp;RIGHT("0"&amp;MINUTE($D492),2)&amp;RIGHT("0"&amp;SECOND($D492),2))&amp;"-"&amp;$B492)</f>
      </c>
    </row>
    <row r="493">
      <c r="D493" s="3"/>
      <c r="E493" s="4"/>
      <c r="F493" s="3"/>
      <c r="G493" s="4"/>
      <c r="H493" s="4"/>
      <c r="I493" s="4"/>
      <c r="J493" s="4"/>
      <c r="M493" s="5">
        <f>IF(OR($A493="",$E493="",$G493="",$C493=""),"",ROUND(($G493-$E493)*$C493*IF($B493="Short",-1,1),2))</f>
      </c>
      <c r="N493" s="5">
        <f>IF($M493="","",ROUND($M493-IF($H493="",0,$H493),2))</f>
      </c>
      <c r="O493" s="6">
        <f>IF(OR($N493="",$I493=""),"",IF($E493=$I493,"",ROUND($N493/(ABS($E493-$I493)*$C493),2)))</f>
      </c>
      <c r="P493" s="7">
        <f>IF($N493="","",IF($N493&gt;0,"Win",IF($N493&lt;0,"Loss","Breakeven")))</f>
      </c>
      <c r="Q493" s="7">
        <f>IF($A493="","",IF($D493="","",CHOOSE(WEEKDAY($D493),"Sun","Mon","Tue","Wed","Thu","Fri","Sat")))</f>
      </c>
      <c r="R493" s="5">
        <f>IF($N493="","",SUMIFS($N$2:$N$501,$F$2:$F$501,"&lt;="&amp;$F493))</f>
      </c>
      <c r="S493" s="5">
        <f>IF($R493="","",MAX(0,_xlfn.MAXIFS($R$2:$R$501,$F$2:$F$501,"&lt;="&amp;$F493))-$R493)</f>
      </c>
      <c r="T493" s="7">
        <f>IF($A493="","",IF(OR($F493="",$G493=""),"Open","Closed"))</f>
      </c>
      <c r="U493" s="7">
        <f>IF($A493="","",TimeZone)</f>
      </c>
      <c r="V493" s="7">
        <f>IF($A493="","",$A493&amp;"-"&amp;IF($D493="","",YEAR($D493)&amp;RIGHT("0"&amp;MONTH($D493),2)&amp;RIGHT("0"&amp;DAY($D493),2)&amp;"-"&amp;RIGHT("0"&amp;HOUR($D493),2)&amp;RIGHT("0"&amp;MINUTE($D493),2)&amp;RIGHT("0"&amp;SECOND($D493),2))&amp;"-"&amp;$B493)</f>
      </c>
    </row>
    <row r="494">
      <c r="D494" s="3"/>
      <c r="E494" s="4"/>
      <c r="F494" s="3"/>
      <c r="G494" s="4"/>
      <c r="H494" s="4"/>
      <c r="I494" s="4"/>
      <c r="J494" s="4"/>
      <c r="M494" s="5">
        <f>IF(OR($A494="",$E494="",$G494="",$C494=""),"",ROUND(($G494-$E494)*$C494*IF($B494="Short",-1,1),2))</f>
      </c>
      <c r="N494" s="5">
        <f>IF($M494="","",ROUND($M494-IF($H494="",0,$H494),2))</f>
      </c>
      <c r="O494" s="6">
        <f>IF(OR($N494="",$I494=""),"",IF($E494=$I494,"",ROUND($N494/(ABS($E494-$I494)*$C494),2)))</f>
      </c>
      <c r="P494" s="7">
        <f>IF($N494="","",IF($N494&gt;0,"Win",IF($N494&lt;0,"Loss","Breakeven")))</f>
      </c>
      <c r="Q494" s="7">
        <f>IF($A494="","",IF($D494="","",CHOOSE(WEEKDAY($D494),"Sun","Mon","Tue","Wed","Thu","Fri","Sat")))</f>
      </c>
      <c r="R494" s="5">
        <f>IF($N494="","",SUMIFS($N$2:$N$501,$F$2:$F$501,"&lt;="&amp;$F494))</f>
      </c>
      <c r="S494" s="5">
        <f>IF($R494="","",MAX(0,_xlfn.MAXIFS($R$2:$R$501,$F$2:$F$501,"&lt;="&amp;$F494))-$R494)</f>
      </c>
      <c r="T494" s="7">
        <f>IF($A494="","",IF(OR($F494="",$G494=""),"Open","Closed"))</f>
      </c>
      <c r="U494" s="7">
        <f>IF($A494="","",TimeZone)</f>
      </c>
      <c r="V494" s="7">
        <f>IF($A494="","",$A494&amp;"-"&amp;IF($D494="","",YEAR($D494)&amp;RIGHT("0"&amp;MONTH($D494),2)&amp;RIGHT("0"&amp;DAY($D494),2)&amp;"-"&amp;RIGHT("0"&amp;HOUR($D494),2)&amp;RIGHT("0"&amp;MINUTE($D494),2)&amp;RIGHT("0"&amp;SECOND($D494),2))&amp;"-"&amp;$B494)</f>
      </c>
    </row>
    <row r="495">
      <c r="D495" s="3"/>
      <c r="E495" s="4"/>
      <c r="F495" s="3"/>
      <c r="G495" s="4"/>
      <c r="H495" s="4"/>
      <c r="I495" s="4"/>
      <c r="J495" s="4"/>
      <c r="M495" s="5">
        <f>IF(OR($A495="",$E495="",$G495="",$C495=""),"",ROUND(($G495-$E495)*$C495*IF($B495="Short",-1,1),2))</f>
      </c>
      <c r="N495" s="5">
        <f>IF($M495="","",ROUND($M495-IF($H495="",0,$H495),2))</f>
      </c>
      <c r="O495" s="6">
        <f>IF(OR($N495="",$I495=""),"",IF($E495=$I495,"",ROUND($N495/(ABS($E495-$I495)*$C495),2)))</f>
      </c>
      <c r="P495" s="7">
        <f>IF($N495="","",IF($N495&gt;0,"Win",IF($N495&lt;0,"Loss","Breakeven")))</f>
      </c>
      <c r="Q495" s="7">
        <f>IF($A495="","",IF($D495="","",CHOOSE(WEEKDAY($D495),"Sun","Mon","Tue","Wed","Thu","Fri","Sat")))</f>
      </c>
      <c r="R495" s="5">
        <f>IF($N495="","",SUMIFS($N$2:$N$501,$F$2:$F$501,"&lt;="&amp;$F495))</f>
      </c>
      <c r="S495" s="5">
        <f>IF($R495="","",MAX(0,_xlfn.MAXIFS($R$2:$R$501,$F$2:$F$501,"&lt;="&amp;$F495))-$R495)</f>
      </c>
      <c r="T495" s="7">
        <f>IF($A495="","",IF(OR($F495="",$G495=""),"Open","Closed"))</f>
      </c>
      <c r="U495" s="7">
        <f>IF($A495="","",TimeZone)</f>
      </c>
      <c r="V495" s="7">
        <f>IF($A495="","",$A495&amp;"-"&amp;IF($D495="","",YEAR($D495)&amp;RIGHT("0"&amp;MONTH($D495),2)&amp;RIGHT("0"&amp;DAY($D495),2)&amp;"-"&amp;RIGHT("0"&amp;HOUR($D495),2)&amp;RIGHT("0"&amp;MINUTE($D495),2)&amp;RIGHT("0"&amp;SECOND($D495),2))&amp;"-"&amp;$B495)</f>
      </c>
    </row>
    <row r="496">
      <c r="D496" s="3"/>
      <c r="E496" s="4"/>
      <c r="F496" s="3"/>
      <c r="G496" s="4"/>
      <c r="H496" s="4"/>
      <c r="I496" s="4"/>
      <c r="J496" s="4"/>
      <c r="M496" s="5">
        <f>IF(OR($A496="",$E496="",$G496="",$C496=""),"",ROUND(($G496-$E496)*$C496*IF($B496="Short",-1,1),2))</f>
      </c>
      <c r="N496" s="5">
        <f>IF($M496="","",ROUND($M496-IF($H496="",0,$H496),2))</f>
      </c>
      <c r="O496" s="6">
        <f>IF(OR($N496="",$I496=""),"",IF($E496=$I496,"",ROUND($N496/(ABS($E496-$I496)*$C496),2)))</f>
      </c>
      <c r="P496" s="7">
        <f>IF($N496="","",IF($N496&gt;0,"Win",IF($N496&lt;0,"Loss","Breakeven")))</f>
      </c>
      <c r="Q496" s="7">
        <f>IF($A496="","",IF($D496="","",CHOOSE(WEEKDAY($D496),"Sun","Mon","Tue","Wed","Thu","Fri","Sat")))</f>
      </c>
      <c r="R496" s="5">
        <f>IF($N496="","",SUMIFS($N$2:$N$501,$F$2:$F$501,"&lt;="&amp;$F496))</f>
      </c>
      <c r="S496" s="5">
        <f>IF($R496="","",MAX(0,_xlfn.MAXIFS($R$2:$R$501,$F$2:$F$501,"&lt;="&amp;$F496))-$R496)</f>
      </c>
      <c r="T496" s="7">
        <f>IF($A496="","",IF(OR($F496="",$G496=""),"Open","Closed"))</f>
      </c>
      <c r="U496" s="7">
        <f>IF($A496="","",TimeZone)</f>
      </c>
      <c r="V496" s="7">
        <f>IF($A496="","",$A496&amp;"-"&amp;IF($D496="","",YEAR($D496)&amp;RIGHT("0"&amp;MONTH($D496),2)&amp;RIGHT("0"&amp;DAY($D496),2)&amp;"-"&amp;RIGHT("0"&amp;HOUR($D496),2)&amp;RIGHT("0"&amp;MINUTE($D496),2)&amp;RIGHT("0"&amp;SECOND($D496),2))&amp;"-"&amp;$B496)</f>
      </c>
    </row>
    <row r="497">
      <c r="D497" s="3"/>
      <c r="E497" s="4"/>
      <c r="F497" s="3"/>
      <c r="G497" s="4"/>
      <c r="H497" s="4"/>
      <c r="I497" s="4"/>
      <c r="J497" s="4"/>
      <c r="M497" s="5">
        <f>IF(OR($A497="",$E497="",$G497="",$C497=""),"",ROUND(($G497-$E497)*$C497*IF($B497="Short",-1,1),2))</f>
      </c>
      <c r="N497" s="5">
        <f>IF($M497="","",ROUND($M497-IF($H497="",0,$H497),2))</f>
      </c>
      <c r="O497" s="6">
        <f>IF(OR($N497="",$I497=""),"",IF($E497=$I497,"",ROUND($N497/(ABS($E497-$I497)*$C497),2)))</f>
      </c>
      <c r="P497" s="7">
        <f>IF($N497="","",IF($N497&gt;0,"Win",IF($N497&lt;0,"Loss","Breakeven")))</f>
      </c>
      <c r="Q497" s="7">
        <f>IF($A497="","",IF($D497="","",CHOOSE(WEEKDAY($D497),"Sun","Mon","Tue","Wed","Thu","Fri","Sat")))</f>
      </c>
      <c r="R497" s="5">
        <f>IF($N497="","",SUMIFS($N$2:$N$501,$F$2:$F$501,"&lt;="&amp;$F497))</f>
      </c>
      <c r="S497" s="5">
        <f>IF($R497="","",MAX(0,_xlfn.MAXIFS($R$2:$R$501,$F$2:$F$501,"&lt;="&amp;$F497))-$R497)</f>
      </c>
      <c r="T497" s="7">
        <f>IF($A497="","",IF(OR($F497="",$G497=""),"Open","Closed"))</f>
      </c>
      <c r="U497" s="7">
        <f>IF($A497="","",TimeZone)</f>
      </c>
      <c r="V497" s="7">
        <f>IF($A497="","",$A497&amp;"-"&amp;IF($D497="","",YEAR($D497)&amp;RIGHT("0"&amp;MONTH($D497),2)&amp;RIGHT("0"&amp;DAY($D497),2)&amp;"-"&amp;RIGHT("0"&amp;HOUR($D497),2)&amp;RIGHT("0"&amp;MINUTE($D497),2)&amp;RIGHT("0"&amp;SECOND($D497),2))&amp;"-"&amp;$B497)</f>
      </c>
    </row>
    <row r="498">
      <c r="D498" s="3"/>
      <c r="E498" s="4"/>
      <c r="F498" s="3"/>
      <c r="G498" s="4"/>
      <c r="H498" s="4"/>
      <c r="I498" s="4"/>
      <c r="J498" s="4"/>
      <c r="M498" s="5">
        <f>IF(OR($A498="",$E498="",$G498="",$C498=""),"",ROUND(($G498-$E498)*$C498*IF($B498="Short",-1,1),2))</f>
      </c>
      <c r="N498" s="5">
        <f>IF($M498="","",ROUND($M498-IF($H498="",0,$H498),2))</f>
      </c>
      <c r="O498" s="6">
        <f>IF(OR($N498="",$I498=""),"",IF($E498=$I498,"",ROUND($N498/(ABS($E498-$I498)*$C498),2)))</f>
      </c>
      <c r="P498" s="7">
        <f>IF($N498="","",IF($N498&gt;0,"Win",IF($N498&lt;0,"Loss","Breakeven")))</f>
      </c>
      <c r="Q498" s="7">
        <f>IF($A498="","",IF($D498="","",CHOOSE(WEEKDAY($D498),"Sun","Mon","Tue","Wed","Thu","Fri","Sat")))</f>
      </c>
      <c r="R498" s="5">
        <f>IF($N498="","",SUMIFS($N$2:$N$501,$F$2:$F$501,"&lt;="&amp;$F498))</f>
      </c>
      <c r="S498" s="5">
        <f>IF($R498="","",MAX(0,_xlfn.MAXIFS($R$2:$R$501,$F$2:$F$501,"&lt;="&amp;$F498))-$R498)</f>
      </c>
      <c r="T498" s="7">
        <f>IF($A498="","",IF(OR($F498="",$G498=""),"Open","Closed"))</f>
      </c>
      <c r="U498" s="7">
        <f>IF($A498="","",TimeZone)</f>
      </c>
      <c r="V498" s="7">
        <f>IF($A498="","",$A498&amp;"-"&amp;IF($D498="","",YEAR($D498)&amp;RIGHT("0"&amp;MONTH($D498),2)&amp;RIGHT("0"&amp;DAY($D498),2)&amp;"-"&amp;RIGHT("0"&amp;HOUR($D498),2)&amp;RIGHT("0"&amp;MINUTE($D498),2)&amp;RIGHT("0"&amp;SECOND($D498),2))&amp;"-"&amp;$B498)</f>
      </c>
    </row>
    <row r="499">
      <c r="D499" s="3"/>
      <c r="E499" s="4"/>
      <c r="F499" s="3"/>
      <c r="G499" s="4"/>
      <c r="H499" s="4"/>
      <c r="I499" s="4"/>
      <c r="J499" s="4"/>
      <c r="M499" s="5">
        <f>IF(OR($A499="",$E499="",$G499="",$C499=""),"",ROUND(($G499-$E499)*$C499*IF($B499="Short",-1,1),2))</f>
      </c>
      <c r="N499" s="5">
        <f>IF($M499="","",ROUND($M499-IF($H499="",0,$H499),2))</f>
      </c>
      <c r="O499" s="6">
        <f>IF(OR($N499="",$I499=""),"",IF($E499=$I499,"",ROUND($N499/(ABS($E499-$I499)*$C499),2)))</f>
      </c>
      <c r="P499" s="7">
        <f>IF($N499="","",IF($N499&gt;0,"Win",IF($N499&lt;0,"Loss","Breakeven")))</f>
      </c>
      <c r="Q499" s="7">
        <f>IF($A499="","",IF($D499="","",CHOOSE(WEEKDAY($D499),"Sun","Mon","Tue","Wed","Thu","Fri","Sat")))</f>
      </c>
      <c r="R499" s="5">
        <f>IF($N499="","",SUMIFS($N$2:$N$501,$F$2:$F$501,"&lt;="&amp;$F499))</f>
      </c>
      <c r="S499" s="5">
        <f>IF($R499="","",MAX(0,_xlfn.MAXIFS($R$2:$R$501,$F$2:$F$501,"&lt;="&amp;$F499))-$R499)</f>
      </c>
      <c r="T499" s="7">
        <f>IF($A499="","",IF(OR($F499="",$G499=""),"Open","Closed"))</f>
      </c>
      <c r="U499" s="7">
        <f>IF($A499="","",TimeZone)</f>
      </c>
      <c r="V499" s="7">
        <f>IF($A499="","",$A499&amp;"-"&amp;IF($D499="","",YEAR($D499)&amp;RIGHT("0"&amp;MONTH($D499),2)&amp;RIGHT("0"&amp;DAY($D499),2)&amp;"-"&amp;RIGHT("0"&amp;HOUR($D499),2)&amp;RIGHT("0"&amp;MINUTE($D499),2)&amp;RIGHT("0"&amp;SECOND($D499),2))&amp;"-"&amp;$B499)</f>
      </c>
    </row>
    <row r="500">
      <c r="D500" s="3"/>
      <c r="E500" s="4"/>
      <c r="F500" s="3"/>
      <c r="G500" s="4"/>
      <c r="H500" s="4"/>
      <c r="I500" s="4"/>
      <c r="J500" s="4"/>
      <c r="M500" s="5">
        <f>IF(OR($A500="",$E500="",$G500="",$C500=""),"",ROUND(($G500-$E500)*$C500*IF($B500="Short",-1,1),2))</f>
      </c>
      <c r="N500" s="5">
        <f>IF($M500="","",ROUND($M500-IF($H500="",0,$H500),2))</f>
      </c>
      <c r="O500" s="6">
        <f>IF(OR($N500="",$I500=""),"",IF($E500=$I500,"",ROUND($N500/(ABS($E500-$I500)*$C500),2)))</f>
      </c>
      <c r="P500" s="7">
        <f>IF($N500="","",IF($N500&gt;0,"Win",IF($N500&lt;0,"Loss","Breakeven")))</f>
      </c>
      <c r="Q500" s="7">
        <f>IF($A500="","",IF($D500="","",CHOOSE(WEEKDAY($D500),"Sun","Mon","Tue","Wed","Thu","Fri","Sat")))</f>
      </c>
      <c r="R500" s="5">
        <f>IF($N500="","",SUMIFS($N$2:$N$501,$F$2:$F$501,"&lt;="&amp;$F500))</f>
      </c>
      <c r="S500" s="5">
        <f>IF($R500="","",MAX(0,_xlfn.MAXIFS($R$2:$R$501,$F$2:$F$501,"&lt;="&amp;$F500))-$R500)</f>
      </c>
      <c r="T500" s="7">
        <f>IF($A500="","",IF(OR($F500="",$G500=""),"Open","Closed"))</f>
      </c>
      <c r="U500" s="7">
        <f>IF($A500="","",TimeZone)</f>
      </c>
      <c r="V500" s="7">
        <f>IF($A500="","",$A500&amp;"-"&amp;IF($D500="","",YEAR($D500)&amp;RIGHT("0"&amp;MONTH($D500),2)&amp;RIGHT("0"&amp;DAY($D500),2)&amp;"-"&amp;RIGHT("0"&amp;HOUR($D500),2)&amp;RIGHT("0"&amp;MINUTE($D500),2)&amp;RIGHT("0"&amp;SECOND($D500),2))&amp;"-"&amp;$B500)</f>
      </c>
    </row>
    <row r="501">
      <c r="D501" s="3"/>
      <c r="E501" s="4"/>
      <c r="F501" s="3"/>
      <c r="G501" s="4"/>
      <c r="H501" s="4"/>
      <c r="I501" s="4"/>
      <c r="J501" s="4"/>
      <c r="M501" s="5">
        <f>IF(OR($A501="",$E501="",$G501="",$C501=""),"",ROUND(($G501-$E501)*$C501*IF($B501="Short",-1,1),2))</f>
      </c>
      <c r="N501" s="5">
        <f>IF($M501="","",ROUND($M501-IF($H501="",0,$H501),2))</f>
      </c>
      <c r="O501" s="6">
        <f>IF(OR($N501="",$I501=""),"",IF($E501=$I501,"",ROUND($N501/(ABS($E501-$I501)*$C501),2)))</f>
      </c>
      <c r="P501" s="7">
        <f>IF($N501="","",IF($N501&gt;0,"Win",IF($N501&lt;0,"Loss","Breakeven")))</f>
      </c>
      <c r="Q501" s="7">
        <f>IF($A501="","",IF($D501="","",CHOOSE(WEEKDAY($D501),"Sun","Mon","Tue","Wed","Thu","Fri","Sat")))</f>
      </c>
      <c r="R501" s="5">
        <f>IF($N501="","",SUMIFS($N$2:$N$501,$F$2:$F$501,"&lt;="&amp;$F501))</f>
      </c>
      <c r="S501" s="5">
        <f>IF($R501="","",MAX(0,_xlfn.MAXIFS($R$2:$R$501,$F$2:$F$501,"&lt;="&amp;$F501))-$R501)</f>
      </c>
      <c r="T501" s="7">
        <f>IF($A501="","",IF(OR($F501="",$G501=""),"Open","Closed"))</f>
      </c>
      <c r="U501" s="7">
        <f>IF($A501="","",TimeZone)</f>
      </c>
      <c r="V501" s="7">
        <f>IF($A501="","",$A501&amp;"-"&amp;IF($D501="","",YEAR($D501)&amp;RIGHT("0"&amp;MONTH($D501),2)&amp;RIGHT("0"&amp;DAY($D501),2)&amp;"-"&amp;RIGHT("0"&amp;HOUR($D501),2)&amp;RIGHT("0"&amp;MINUTE($D501),2)&amp;RIGHT("0"&amp;SECOND($D501),2))&amp;"-"&amp;$B501)</f>
      </c>
    </row>
  </sheetData>
  <dataValidations count="3">
    <dataValidation type="list" errorStyle="stop" allowBlank="1" showErrorMessage="1" error="Side is Long or Short." sqref="B2:B501">
      <formula1>"Long,Short"</formula1>
    </dataValidation>
    <dataValidation type="decimal" errorStyle="stop" operator="greaterThan" allowBlank="1" showErrorMessage="1" error="Quantity is the number of shares, more than 0." sqref="C2:C501">
      <formula1>0</formula1>
    </dataValidation>
    <dataValidation type="list" errorStyle="information" allowBlank="1" showErrorMessage="1" error="That setup is not on the Setups sheet. Add it there so Summary counts it." sqref="K2:K501">
      <formula1>SetupList</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3A3A3A"/>
  </sheetPr>
  <sheetViews>
    <sheetView workbookViewId="0" showGridLines="0"/>
  </sheetViews>
  <sheetFormatPr defaultRowHeight="15"/>
  <cols>
    <col min="1" max="1" width="26" customWidth="1"/>
    <col min="2" max="2" width="14" customWidth="1"/>
    <col min="3" max="3" width="12" customWidth="1"/>
    <col min="4" max="4" width="14" customWidth="1"/>
    <col min="5" max="5" width="14" customWidth="1"/>
    <col min="6" max="6" width="12" customWidth="1"/>
  </cols>
  <sheetData>
    <row r="1">
      <c r="A1" s="8" t="inlineStr">
        <is>
          <t xml:space="preserve">Summary</t>
        </is>
      </c>
    </row>
    <row r="2">
      <c r="A2" s="9" t="inlineStr">
        <is>
          <t xml:space="preserve">Closed trades on the Trades sheet. It updates as you type.</t>
        </is>
      </c>
    </row>
    <row r="3">
      <c r="A3" s="1" t="inlineStr">
        <is>
          <t xml:space="preserve">Measure</t>
        </is>
      </c>
      <c r="B3" s="10" t="inlineStr">
        <is>
          <t xml:space="preserve">Value</t>
        </is>
      </c>
      <c r="C3" s="1" t="inlineStr">
        <is>
          <t xml:space="preserve">What it means</t>
        </is>
      </c>
    </row>
    <row r="4">
      <c r="A4" s="11" t="inlineStr">
        <is>
          <t xml:space="preserve">Closed trades</t>
        </is>
      </c>
      <c r="B4" s="12">
        <f>COUNTIF(Trades!$T$2:$T$501,"Closed")</f>
      </c>
      <c r="C4" s="13" t="inlineStr">
        <is>
          <t xml:space="preserve">Rows with an exit time and an exit price.</t>
        </is>
      </c>
    </row>
    <row r="5">
      <c r="A5" s="11" t="inlineStr">
        <is>
          <t xml:space="preserve">Wins</t>
        </is>
      </c>
      <c r="B5" s="12">
        <f>COUNTIF(Trades!$P$2:$P$501,"Win")</f>
      </c>
      <c r="C5" s="13" t="inlineStr">
        <is>
          <t xml:space="preserve"/>
        </is>
      </c>
    </row>
    <row r="6">
      <c r="A6" s="11" t="inlineStr">
        <is>
          <t xml:space="preserve">Losses</t>
        </is>
      </c>
      <c r="B6" s="12">
        <f>COUNTIF(Trades!$P$2:$P$501,"Loss")</f>
      </c>
      <c r="C6" s="13" t="inlineStr">
        <is>
          <t xml:space="preserve"/>
        </is>
      </c>
    </row>
    <row r="7">
      <c r="A7" s="11" t="inlineStr">
        <is>
          <t xml:space="preserve">Win rate</t>
        </is>
      </c>
      <c r="B7" s="14">
        <f>IF($B$4=0,"",$B$5/$B$4)</f>
      </c>
      <c r="C7" s="13" t="inlineStr">
        <is>
          <t xml:space="preserve">Closed trades that made money after fees.</t>
        </is>
      </c>
    </row>
    <row r="8">
      <c r="A8" s="11" t="inlineStr">
        <is>
          <t xml:space="preserve">Net P&amp;L</t>
        </is>
      </c>
      <c r="B8" s="15">
        <f>SUM(Trades!$N$2:$N$501)</f>
      </c>
      <c r="C8" s="13" t="inlineStr">
        <is>
          <t xml:space="preserve">After fees.</t>
        </is>
      </c>
    </row>
    <row r="9">
      <c r="A9" s="11" t="inlineStr">
        <is>
          <t xml:space="preserve">Average win</t>
        </is>
      </c>
      <c r="B9" s="15">
        <f>IFERROR(AVERAGEIF(Trades!$N$2:$N$501,"&gt;0"),"")</f>
      </c>
      <c r="C9" s="13" t="inlineStr">
        <is>
          <t xml:space="preserve"/>
        </is>
      </c>
    </row>
    <row r="10">
      <c r="A10" s="11" t="inlineStr">
        <is>
          <t xml:space="preserve">Average loss</t>
        </is>
      </c>
      <c r="B10" s="15">
        <f>IFERROR(AVERAGEIF(Trades!$N$2:$N$501,"&lt;0"),"")</f>
      </c>
      <c r="C10" s="13" t="inlineStr">
        <is>
          <t xml:space="preserve"/>
        </is>
      </c>
    </row>
    <row r="11">
      <c r="A11" s="11" t="inlineStr">
        <is>
          <t xml:space="preserve">Expectancy</t>
        </is>
      </c>
      <c r="B11" s="15">
        <f>IF($B$4=0,"",$B$8/$B$4)</f>
      </c>
      <c r="C11" s="13" t="inlineStr">
        <is>
          <t xml:space="preserve">What the average trade made after fees.</t>
        </is>
      </c>
    </row>
    <row r="12">
      <c r="A12" s="11" t="inlineStr">
        <is>
          <t xml:space="preserve">Profit factor</t>
        </is>
      </c>
      <c r="B12" s="16">
        <f>IF(SUMIF(Trades!$N$2:$N$501,"&lt;0")=0,"",SUMIF(Trades!$N$2:$N$501,"&gt;0")/ABS(SUMIF(Trades!$N$2:$N$501,"&lt;0")))</f>
      </c>
      <c r="C12" s="13" t="inlineStr">
        <is>
          <t xml:space="preserve">Dollars won for every dollar lost.</t>
        </is>
      </c>
    </row>
    <row r="13">
      <c r="A13" s="11" t="inlineStr">
        <is>
          <t xml:space="preserve">Average R</t>
        </is>
      </c>
      <c r="B13" s="16">
        <f>IFERROR(AVERAGE(Trades!$O$2:$O$501),"")</f>
      </c>
      <c r="C13" s="13" t="inlineStr">
        <is>
          <t xml:space="preserve">The average trade in units of the risk you planned. Needs a stop.</t>
        </is>
      </c>
    </row>
    <row r="14">
      <c r="A14" s="11" t="inlineStr">
        <is>
          <t xml:space="preserve">Largest win</t>
        </is>
      </c>
      <c r="B14" s="15">
        <f>IF($B$5=0,"",MAX(Trades!$N$2:$N$501))</f>
      </c>
      <c r="C14" s="13" t="inlineStr">
        <is>
          <t xml:space="preserve"/>
        </is>
      </c>
    </row>
    <row r="15">
      <c r="A15" s="11" t="inlineStr">
        <is>
          <t xml:space="preserve">Largest loss</t>
        </is>
      </c>
      <c r="B15" s="15">
        <f>IF($B$6=0,"",MIN(Trades!$N$2:$N$501))</f>
      </c>
      <c r="C15" s="13" t="inlineStr">
        <is>
          <t xml:space="preserve"/>
        </is>
      </c>
    </row>
    <row r="16">
      <c r="A16" s="11" t="inlineStr">
        <is>
          <t xml:space="preserve">Max drawdown</t>
        </is>
      </c>
      <c r="B16" s="15">
        <f>IF($B$4=0,"",MAX(Trades!$S$2:$S$501))</f>
      </c>
      <c r="C16" s="13" t="inlineStr">
        <is>
          <t xml:space="preserve">The biggest drop from a high in your running P&amp;L, in exit order.</t>
        </is>
      </c>
    </row>
    <row r="17">
      <c r="A17" s="11" t="inlineStr">
        <is>
          <t xml:space="preserve">Fees paid</t>
        </is>
      </c>
      <c r="B17" s="15">
        <f>SUM(Trades!$H$2:$H$501)</f>
      </c>
      <c r="C17" s="13" t="inlineStr">
        <is>
          <t xml:space="preserve"/>
        </is>
      </c>
    </row>
    <row r="19">
      <c r="A19" s="17" t="inlineStr">
        <is>
          <t xml:space="preserve">By setup</t>
        </is>
      </c>
    </row>
    <row r="20">
      <c r="A20" s="9" t="inlineStr">
        <is>
          <t xml:space="preserve">From the Tags column. The list comes from the Setups sheet.</t>
        </is>
      </c>
    </row>
    <row r="21">
      <c r="A21" s="1" t="inlineStr">
        <is>
          <t xml:space="preserve">Setup</t>
        </is>
      </c>
      <c r="B21" s="10" t="inlineStr">
        <is>
          <t xml:space="preserve">Trades</t>
        </is>
      </c>
      <c r="C21" s="10" t="inlineStr">
        <is>
          <t xml:space="preserve">Win rate</t>
        </is>
      </c>
      <c r="D21" s="10" t="inlineStr">
        <is>
          <t xml:space="preserve">Net P&amp;L</t>
        </is>
      </c>
      <c r="E21" s="10" t="inlineStr">
        <is>
          <t xml:space="preserve">Expectancy</t>
        </is>
      </c>
      <c r="F21" s="10" t="inlineStr">
        <is>
          <t xml:space="preserve">Average R</t>
        </is>
      </c>
    </row>
    <row r="22">
      <c r="A22">
        <f>IF(Setups!$A2="","",Setups!$A2)</f>
      </c>
      <c r="B22" s="18">
        <f>IF($A22="","",COUNTIFS(Trades!$K$2:$K$501,$A22,Trades!$T$2:$T$501,"Closed"))</f>
      </c>
      <c r="C22" s="19">
        <f>IF(OR($A22="",$B22=0),"",COUNTIFS(Trades!$K$2:$K$501,$A22,Trades!$P$2:$P$501,"Win")/$B22)</f>
      </c>
      <c r="D22" s="20">
        <f>IF($A22="","",SUMIFS(Trades!$N$2:$N$501,Trades!$K$2:$K$501,$A22))</f>
      </c>
      <c r="E22" s="20">
        <f>IF(OR($A22="",$B22=0),"",$D22/$B22)</f>
      </c>
      <c r="F22" s="21">
        <f>IF($A22="","",IFERROR(AVERAGEIFS(Trades!$O$2:$O$501,Trades!$K$2:$K$501,$A22),""))</f>
      </c>
    </row>
    <row r="23">
      <c r="A23">
        <f>IF(Setups!$A3="","",Setups!$A3)</f>
      </c>
      <c r="B23" s="18">
        <f>IF($A23="","",COUNTIFS(Trades!$K$2:$K$501,$A23,Trades!$T$2:$T$501,"Closed"))</f>
      </c>
      <c r="C23" s="19">
        <f>IF(OR($A23="",$B23=0),"",COUNTIFS(Trades!$K$2:$K$501,$A23,Trades!$P$2:$P$501,"Win")/$B23)</f>
      </c>
      <c r="D23" s="20">
        <f>IF($A23="","",SUMIFS(Trades!$N$2:$N$501,Trades!$K$2:$K$501,$A23))</f>
      </c>
      <c r="E23" s="20">
        <f>IF(OR($A23="",$B23=0),"",$D23/$B23)</f>
      </c>
      <c r="F23" s="21">
        <f>IF($A23="","",IFERROR(AVERAGEIFS(Trades!$O$2:$O$501,Trades!$K$2:$K$501,$A23),""))</f>
      </c>
    </row>
    <row r="24">
      <c r="A24">
        <f>IF(Setups!$A4="","",Setups!$A4)</f>
      </c>
      <c r="B24" s="18">
        <f>IF($A24="","",COUNTIFS(Trades!$K$2:$K$501,$A24,Trades!$T$2:$T$501,"Closed"))</f>
      </c>
      <c r="C24" s="19">
        <f>IF(OR($A24="",$B24=0),"",COUNTIFS(Trades!$K$2:$K$501,$A24,Trades!$P$2:$P$501,"Win")/$B24)</f>
      </c>
      <c r="D24" s="20">
        <f>IF($A24="","",SUMIFS(Trades!$N$2:$N$501,Trades!$K$2:$K$501,$A24))</f>
      </c>
      <c r="E24" s="20">
        <f>IF(OR($A24="",$B24=0),"",$D24/$B24)</f>
      </c>
      <c r="F24" s="21">
        <f>IF($A24="","",IFERROR(AVERAGEIFS(Trades!$O$2:$O$501,Trades!$K$2:$K$501,$A24),""))</f>
      </c>
    </row>
    <row r="25">
      <c r="A25">
        <f>IF(Setups!$A5="","",Setups!$A5)</f>
      </c>
      <c r="B25" s="18">
        <f>IF($A25="","",COUNTIFS(Trades!$K$2:$K$501,$A25,Trades!$T$2:$T$501,"Closed"))</f>
      </c>
      <c r="C25" s="19">
        <f>IF(OR($A25="",$B25=0),"",COUNTIFS(Trades!$K$2:$K$501,$A25,Trades!$P$2:$P$501,"Win")/$B25)</f>
      </c>
      <c r="D25" s="20">
        <f>IF($A25="","",SUMIFS(Trades!$N$2:$N$501,Trades!$K$2:$K$501,$A25))</f>
      </c>
      <c r="E25" s="20">
        <f>IF(OR($A25="",$B25=0),"",$D25/$B25)</f>
      </c>
      <c r="F25" s="21">
        <f>IF($A25="","",IFERROR(AVERAGEIFS(Trades!$O$2:$O$501,Trades!$K$2:$K$501,$A25),""))</f>
      </c>
    </row>
    <row r="26">
      <c r="A26">
        <f>IF(Setups!$A6="","",Setups!$A6)</f>
      </c>
      <c r="B26" s="18">
        <f>IF($A26="","",COUNTIFS(Trades!$K$2:$K$501,$A26,Trades!$T$2:$T$501,"Closed"))</f>
      </c>
      <c r="C26" s="19">
        <f>IF(OR($A26="",$B26=0),"",COUNTIFS(Trades!$K$2:$K$501,$A26,Trades!$P$2:$P$501,"Win")/$B26)</f>
      </c>
      <c r="D26" s="20">
        <f>IF($A26="","",SUMIFS(Trades!$N$2:$N$501,Trades!$K$2:$K$501,$A26))</f>
      </c>
      <c r="E26" s="20">
        <f>IF(OR($A26="",$B26=0),"",$D26/$B26)</f>
      </c>
      <c r="F26" s="21">
        <f>IF($A26="","",IFERROR(AVERAGEIFS(Trades!$O$2:$O$501,Trades!$K$2:$K$501,$A26),""))</f>
      </c>
    </row>
    <row r="27">
      <c r="A27">
        <f>IF(Setups!$A7="","",Setups!$A7)</f>
      </c>
      <c r="B27" s="18">
        <f>IF($A27="","",COUNTIFS(Trades!$K$2:$K$501,$A27,Trades!$T$2:$T$501,"Closed"))</f>
      </c>
      <c r="C27" s="19">
        <f>IF(OR($A27="",$B27=0),"",COUNTIFS(Trades!$K$2:$K$501,$A27,Trades!$P$2:$P$501,"Win")/$B27)</f>
      </c>
      <c r="D27" s="20">
        <f>IF($A27="","",SUMIFS(Trades!$N$2:$N$501,Trades!$K$2:$K$501,$A27))</f>
      </c>
      <c r="E27" s="20">
        <f>IF(OR($A27="",$B27=0),"",$D27/$B27)</f>
      </c>
      <c r="F27" s="21">
        <f>IF($A27="","",IFERROR(AVERAGEIFS(Trades!$O$2:$O$501,Trades!$K$2:$K$501,$A27),""))</f>
      </c>
    </row>
    <row r="28">
      <c r="A28">
        <f>IF(Setups!$A8="","",Setups!$A8)</f>
      </c>
      <c r="B28" s="18">
        <f>IF($A28="","",COUNTIFS(Trades!$K$2:$K$501,$A28,Trades!$T$2:$T$501,"Closed"))</f>
      </c>
      <c r="C28" s="19">
        <f>IF(OR($A28="",$B28=0),"",COUNTIFS(Trades!$K$2:$K$501,$A28,Trades!$P$2:$P$501,"Win")/$B28)</f>
      </c>
      <c r="D28" s="20">
        <f>IF($A28="","",SUMIFS(Trades!$N$2:$N$501,Trades!$K$2:$K$501,$A28))</f>
      </c>
      <c r="E28" s="20">
        <f>IF(OR($A28="",$B28=0),"",$D28/$B28)</f>
      </c>
      <c r="F28" s="21">
        <f>IF($A28="","",IFERROR(AVERAGEIFS(Trades!$O$2:$O$501,Trades!$K$2:$K$501,$A28),""))</f>
      </c>
    </row>
    <row r="29">
      <c r="A29">
        <f>IF(Setups!$A9="","",Setups!$A9)</f>
      </c>
      <c r="B29" s="18">
        <f>IF($A29="","",COUNTIFS(Trades!$K$2:$K$501,$A29,Trades!$T$2:$T$501,"Closed"))</f>
      </c>
      <c r="C29" s="19">
        <f>IF(OR($A29="",$B29=0),"",COUNTIFS(Trades!$K$2:$K$501,$A29,Trades!$P$2:$P$501,"Win")/$B29)</f>
      </c>
      <c r="D29" s="20">
        <f>IF($A29="","",SUMIFS(Trades!$N$2:$N$501,Trades!$K$2:$K$501,$A29))</f>
      </c>
      <c r="E29" s="20">
        <f>IF(OR($A29="",$B29=0),"",$D29/$B29)</f>
      </c>
      <c r="F29" s="21">
        <f>IF($A29="","",IFERROR(AVERAGEIFS(Trades!$O$2:$O$501,Trades!$K$2:$K$501,$A29),""))</f>
      </c>
    </row>
    <row r="30">
      <c r="A30">
        <f>IF(Setups!$A10="","",Setups!$A10)</f>
      </c>
      <c r="B30" s="18">
        <f>IF($A30="","",COUNTIFS(Trades!$K$2:$K$501,$A30,Trades!$T$2:$T$501,"Closed"))</f>
      </c>
      <c r="C30" s="19">
        <f>IF(OR($A30="",$B30=0),"",COUNTIFS(Trades!$K$2:$K$501,$A30,Trades!$P$2:$P$501,"Win")/$B30)</f>
      </c>
      <c r="D30" s="20">
        <f>IF($A30="","",SUMIFS(Trades!$N$2:$N$501,Trades!$K$2:$K$501,$A30))</f>
      </c>
      <c r="E30" s="20">
        <f>IF(OR($A30="",$B30=0),"",$D30/$B30)</f>
      </c>
      <c r="F30" s="21">
        <f>IF($A30="","",IFERROR(AVERAGEIFS(Trades!$O$2:$O$501,Trades!$K$2:$K$501,$A30),""))</f>
      </c>
    </row>
    <row r="31">
      <c r="A31">
        <f>IF(Setups!$A11="","",Setups!$A11)</f>
      </c>
      <c r="B31" s="18">
        <f>IF($A31="","",COUNTIFS(Trades!$K$2:$K$501,$A31,Trades!$T$2:$T$501,"Closed"))</f>
      </c>
      <c r="C31" s="19">
        <f>IF(OR($A31="",$B31=0),"",COUNTIFS(Trades!$K$2:$K$501,$A31,Trades!$P$2:$P$501,"Win")/$B31)</f>
      </c>
      <c r="D31" s="20">
        <f>IF($A31="","",SUMIFS(Trades!$N$2:$N$501,Trades!$K$2:$K$501,$A31))</f>
      </c>
      <c r="E31" s="20">
        <f>IF(OR($A31="",$B31=0),"",$D31/$B31)</f>
      </c>
      <c r="F31" s="21">
        <f>IF($A31="","",IFERROR(AVERAGEIFS(Trades!$O$2:$O$501,Trades!$K$2:$K$501,$A31),""))</f>
      </c>
    </row>
    <row r="32">
      <c r="A32">
        <f>IF(Setups!$A12="","",Setups!$A12)</f>
      </c>
      <c r="B32" s="18">
        <f>IF($A32="","",COUNTIFS(Trades!$K$2:$K$501,$A32,Trades!$T$2:$T$501,"Closed"))</f>
      </c>
      <c r="C32" s="19">
        <f>IF(OR($A32="",$B32=0),"",COUNTIFS(Trades!$K$2:$K$501,$A32,Trades!$P$2:$P$501,"Win")/$B32)</f>
      </c>
      <c r="D32" s="20">
        <f>IF($A32="","",SUMIFS(Trades!$N$2:$N$501,Trades!$K$2:$K$501,$A32))</f>
      </c>
      <c r="E32" s="20">
        <f>IF(OR($A32="",$B32=0),"",$D32/$B32)</f>
      </c>
      <c r="F32" s="21">
        <f>IF($A32="","",IFERROR(AVERAGEIFS(Trades!$O$2:$O$501,Trades!$K$2:$K$501,$A32),""))</f>
      </c>
    </row>
    <row r="33">
      <c r="A33">
        <f>IF(Setups!$A13="","",Setups!$A13)</f>
      </c>
      <c r="B33" s="18">
        <f>IF($A33="","",COUNTIFS(Trades!$K$2:$K$501,$A33,Trades!$T$2:$T$501,"Closed"))</f>
      </c>
      <c r="C33" s="19">
        <f>IF(OR($A33="",$B33=0),"",COUNTIFS(Trades!$K$2:$K$501,$A33,Trades!$P$2:$P$501,"Win")/$B33)</f>
      </c>
      <c r="D33" s="20">
        <f>IF($A33="","",SUMIFS(Trades!$N$2:$N$501,Trades!$K$2:$K$501,$A33))</f>
      </c>
      <c r="E33" s="20">
        <f>IF(OR($A33="",$B33=0),"",$D33/$B33)</f>
      </c>
      <c r="F33" s="21">
        <f>IF($A33="","",IFERROR(AVERAGEIFS(Trades!$O$2:$O$501,Trades!$K$2:$K$501,$A33),""))</f>
      </c>
    </row>
    <row r="34">
      <c r="A34">
        <f>IF(Setups!$A14="","",Setups!$A14)</f>
      </c>
      <c r="B34" s="18">
        <f>IF($A34="","",COUNTIFS(Trades!$K$2:$K$501,$A34,Trades!$T$2:$T$501,"Closed"))</f>
      </c>
      <c r="C34" s="19">
        <f>IF(OR($A34="",$B34=0),"",COUNTIFS(Trades!$K$2:$K$501,$A34,Trades!$P$2:$P$501,"Win")/$B34)</f>
      </c>
      <c r="D34" s="20">
        <f>IF($A34="","",SUMIFS(Trades!$N$2:$N$501,Trades!$K$2:$K$501,$A34))</f>
      </c>
      <c r="E34" s="20">
        <f>IF(OR($A34="",$B34=0),"",$D34/$B34)</f>
      </c>
      <c r="F34" s="21">
        <f>IF($A34="","",IFERROR(AVERAGEIFS(Trades!$O$2:$O$501,Trades!$K$2:$K$501,$A34),""))</f>
      </c>
    </row>
    <row r="35">
      <c r="A35">
        <f>IF(Setups!$A15="","",Setups!$A15)</f>
      </c>
      <c r="B35" s="18">
        <f>IF($A35="","",COUNTIFS(Trades!$K$2:$K$501,$A35,Trades!$T$2:$T$501,"Closed"))</f>
      </c>
      <c r="C35" s="19">
        <f>IF(OR($A35="",$B35=0),"",COUNTIFS(Trades!$K$2:$K$501,$A35,Trades!$P$2:$P$501,"Win")/$B35)</f>
      </c>
      <c r="D35" s="20">
        <f>IF($A35="","",SUMIFS(Trades!$N$2:$N$501,Trades!$K$2:$K$501,$A35))</f>
      </c>
      <c r="E35" s="20">
        <f>IF(OR($A35="",$B35=0),"",$D35/$B35)</f>
      </c>
      <c r="F35" s="21">
        <f>IF($A35="","",IFERROR(AVERAGEIFS(Trades!$O$2:$O$501,Trades!$K$2:$K$501,$A35),""))</f>
      </c>
    </row>
    <row r="36">
      <c r="A36">
        <f>IF(Setups!$A16="","",Setups!$A16)</f>
      </c>
      <c r="B36" s="18">
        <f>IF($A36="","",COUNTIFS(Trades!$K$2:$K$501,$A36,Trades!$T$2:$T$501,"Closed"))</f>
      </c>
      <c r="C36" s="19">
        <f>IF(OR($A36="",$B36=0),"",COUNTIFS(Trades!$K$2:$K$501,$A36,Trades!$P$2:$P$501,"Win")/$B36)</f>
      </c>
      <c r="D36" s="20">
        <f>IF($A36="","",SUMIFS(Trades!$N$2:$N$501,Trades!$K$2:$K$501,$A36))</f>
      </c>
      <c r="E36" s="20">
        <f>IF(OR($A36="",$B36=0),"",$D36/$B36)</f>
      </c>
      <c r="F36" s="21">
        <f>IF($A36="","",IFERROR(AVERAGEIFS(Trades!$O$2:$O$501,Trades!$K$2:$K$501,$A36),""))</f>
      </c>
    </row>
    <row r="37">
      <c r="A37">
        <f>IF(Setups!$A17="","",Setups!$A17)</f>
      </c>
      <c r="B37" s="18">
        <f>IF($A37="","",COUNTIFS(Trades!$K$2:$K$501,$A37,Trades!$T$2:$T$501,"Closed"))</f>
      </c>
      <c r="C37" s="19">
        <f>IF(OR($A37="",$B37=0),"",COUNTIFS(Trades!$K$2:$K$501,$A37,Trades!$P$2:$P$501,"Win")/$B37)</f>
      </c>
      <c r="D37" s="20">
        <f>IF($A37="","",SUMIFS(Trades!$N$2:$N$501,Trades!$K$2:$K$501,$A37))</f>
      </c>
      <c r="E37" s="20">
        <f>IF(OR($A37="",$B37=0),"",$D37/$B37)</f>
      </c>
      <c r="F37" s="21">
        <f>IF($A37="","",IFERROR(AVERAGEIFS(Trades!$O$2:$O$501,Trades!$K$2:$K$501,$A37),""))</f>
      </c>
    </row>
    <row r="38">
      <c r="A38">
        <f>IF(Setups!$A18="","",Setups!$A18)</f>
      </c>
      <c r="B38" s="18">
        <f>IF($A38="","",COUNTIFS(Trades!$K$2:$K$501,$A38,Trades!$T$2:$T$501,"Closed"))</f>
      </c>
      <c r="C38" s="19">
        <f>IF(OR($A38="",$B38=0),"",COUNTIFS(Trades!$K$2:$K$501,$A38,Trades!$P$2:$P$501,"Win")/$B38)</f>
      </c>
      <c r="D38" s="20">
        <f>IF($A38="","",SUMIFS(Trades!$N$2:$N$501,Trades!$K$2:$K$501,$A38))</f>
      </c>
      <c r="E38" s="20">
        <f>IF(OR($A38="",$B38=0),"",$D38/$B38)</f>
      </c>
      <c r="F38" s="21">
        <f>IF($A38="","",IFERROR(AVERAGEIFS(Trades!$O$2:$O$501,Trades!$K$2:$K$501,$A38),""))</f>
      </c>
    </row>
    <row r="39">
      <c r="A39">
        <f>IF(Setups!$A19="","",Setups!$A19)</f>
      </c>
      <c r="B39" s="18">
        <f>IF($A39="","",COUNTIFS(Trades!$K$2:$K$501,$A39,Trades!$T$2:$T$501,"Closed"))</f>
      </c>
      <c r="C39" s="19">
        <f>IF(OR($A39="",$B39=0),"",COUNTIFS(Trades!$K$2:$K$501,$A39,Trades!$P$2:$P$501,"Win")/$B39)</f>
      </c>
      <c r="D39" s="20">
        <f>IF($A39="","",SUMIFS(Trades!$N$2:$N$501,Trades!$K$2:$K$501,$A39))</f>
      </c>
      <c r="E39" s="20">
        <f>IF(OR($A39="",$B39=0),"",$D39/$B39)</f>
      </c>
      <c r="F39" s="21">
        <f>IF($A39="","",IFERROR(AVERAGEIFS(Trades!$O$2:$O$501,Trades!$K$2:$K$501,$A39),""))</f>
      </c>
    </row>
    <row r="40">
      <c r="A40">
        <f>IF(Setups!$A20="","",Setups!$A20)</f>
      </c>
      <c r="B40" s="18">
        <f>IF($A40="","",COUNTIFS(Trades!$K$2:$K$501,$A40,Trades!$T$2:$T$501,"Closed"))</f>
      </c>
      <c r="C40" s="19">
        <f>IF(OR($A40="",$B40=0),"",COUNTIFS(Trades!$K$2:$K$501,$A40,Trades!$P$2:$P$501,"Win")/$B40)</f>
      </c>
      <c r="D40" s="20">
        <f>IF($A40="","",SUMIFS(Trades!$N$2:$N$501,Trades!$K$2:$K$501,$A40))</f>
      </c>
      <c r="E40" s="20">
        <f>IF(OR($A40="",$B40=0),"",$D40/$B40)</f>
      </c>
      <c r="F40" s="21">
        <f>IF($A40="","",IFERROR(AVERAGEIFS(Trades!$O$2:$O$501,Trades!$K$2:$K$501,$A40),""))</f>
      </c>
    </row>
    <row r="41">
      <c r="A41">
        <f>IF(Setups!$A21="","",Setups!$A21)</f>
      </c>
      <c r="B41" s="18">
        <f>IF($A41="","",COUNTIFS(Trades!$K$2:$K$501,$A41,Trades!$T$2:$T$501,"Closed"))</f>
      </c>
      <c r="C41" s="19">
        <f>IF(OR($A41="",$B41=0),"",COUNTIFS(Trades!$K$2:$K$501,$A41,Trades!$P$2:$P$501,"Win")/$B41)</f>
      </c>
      <c r="D41" s="20">
        <f>IF($A41="","",SUMIFS(Trades!$N$2:$N$501,Trades!$K$2:$K$501,$A41))</f>
      </c>
      <c r="E41" s="20">
        <f>IF(OR($A41="",$B41=0),"",$D41/$B41)</f>
      </c>
      <c r="F41" s="21">
        <f>IF($A41="","",IFERROR(AVERAGEIFS(Trades!$O$2:$O$501,Trades!$K$2:$K$501,$A41),""))</f>
      </c>
    </row>
    <row r="43">
      <c r="A43" s="17" t="inlineStr">
        <is>
          <t xml:space="preserve">By weekday</t>
        </is>
      </c>
    </row>
    <row r="44">
      <c r="A44" s="9" t="inlineStr">
        <is>
          <t xml:space="preserve">The day each trade was entered.</t>
        </is>
      </c>
    </row>
    <row r="45">
      <c r="A45" s="1" t="inlineStr">
        <is>
          <t xml:space="preserve">Weekday</t>
        </is>
      </c>
      <c r="B45" s="10" t="inlineStr">
        <is>
          <t xml:space="preserve">Trades</t>
        </is>
      </c>
      <c r="C45" s="10" t="inlineStr">
        <is>
          <t xml:space="preserve">Win rate</t>
        </is>
      </c>
      <c r="D45" s="10" t="inlineStr">
        <is>
          <t xml:space="preserve">Net P&amp;L</t>
        </is>
      </c>
      <c r="E45" s="10" t="inlineStr">
        <is>
          <t xml:space="preserve">Expectancy</t>
        </is>
      </c>
      <c r="F45" s="10" t="inlineStr">
        <is>
          <t xml:space="preserve">Average R</t>
        </is>
      </c>
    </row>
    <row r="46">
      <c r="A46" t="inlineStr">
        <is>
          <t xml:space="preserve">Mon</t>
        </is>
      </c>
      <c r="B46" s="18">
        <f>IF($A46="","",COUNTIFS(Trades!$Q$2:$Q$501,$A46,Trades!$T$2:$T$501,"Closed"))</f>
      </c>
      <c r="C46" s="19">
        <f>IF(OR($A46="",$B46=0),"",COUNTIFS(Trades!$Q$2:$Q$501,$A46,Trades!$P$2:$P$501,"Win")/$B46)</f>
      </c>
      <c r="D46" s="20">
        <f>IF($A46="","",SUMIFS(Trades!$N$2:$N$501,Trades!$Q$2:$Q$501,$A46))</f>
      </c>
      <c r="E46" s="20">
        <f>IF(OR($A46="",$B46=0),"",$D46/$B46)</f>
      </c>
      <c r="F46" s="21">
        <f>IF($A46="","",IFERROR(AVERAGEIFS(Trades!$O$2:$O$501,Trades!$Q$2:$Q$501,$A46),""))</f>
      </c>
    </row>
    <row r="47">
      <c r="A47" t="inlineStr">
        <is>
          <t xml:space="preserve">Tue</t>
        </is>
      </c>
      <c r="B47" s="18">
        <f>IF($A47="","",COUNTIFS(Trades!$Q$2:$Q$501,$A47,Trades!$T$2:$T$501,"Closed"))</f>
      </c>
      <c r="C47" s="19">
        <f>IF(OR($A47="",$B47=0),"",COUNTIFS(Trades!$Q$2:$Q$501,$A47,Trades!$P$2:$P$501,"Win")/$B47)</f>
      </c>
      <c r="D47" s="20">
        <f>IF($A47="","",SUMIFS(Trades!$N$2:$N$501,Trades!$Q$2:$Q$501,$A47))</f>
      </c>
      <c r="E47" s="20">
        <f>IF(OR($A47="",$B47=0),"",$D47/$B47)</f>
      </c>
      <c r="F47" s="21">
        <f>IF($A47="","",IFERROR(AVERAGEIFS(Trades!$O$2:$O$501,Trades!$Q$2:$Q$501,$A47),""))</f>
      </c>
    </row>
    <row r="48">
      <c r="A48" t="inlineStr">
        <is>
          <t xml:space="preserve">Wed</t>
        </is>
      </c>
      <c r="B48" s="18">
        <f>IF($A48="","",COUNTIFS(Trades!$Q$2:$Q$501,$A48,Trades!$T$2:$T$501,"Closed"))</f>
      </c>
      <c r="C48" s="19">
        <f>IF(OR($A48="",$B48=0),"",COUNTIFS(Trades!$Q$2:$Q$501,$A48,Trades!$P$2:$P$501,"Win")/$B48)</f>
      </c>
      <c r="D48" s="20">
        <f>IF($A48="","",SUMIFS(Trades!$N$2:$N$501,Trades!$Q$2:$Q$501,$A48))</f>
      </c>
      <c r="E48" s="20">
        <f>IF(OR($A48="",$B48=0),"",$D48/$B48)</f>
      </c>
      <c r="F48" s="21">
        <f>IF($A48="","",IFERROR(AVERAGEIFS(Trades!$O$2:$O$501,Trades!$Q$2:$Q$501,$A48),""))</f>
      </c>
    </row>
    <row r="49">
      <c r="A49" t="inlineStr">
        <is>
          <t xml:space="preserve">Thu</t>
        </is>
      </c>
      <c r="B49" s="18">
        <f>IF($A49="","",COUNTIFS(Trades!$Q$2:$Q$501,$A49,Trades!$T$2:$T$501,"Closed"))</f>
      </c>
      <c r="C49" s="19">
        <f>IF(OR($A49="",$B49=0),"",COUNTIFS(Trades!$Q$2:$Q$501,$A49,Trades!$P$2:$P$501,"Win")/$B49)</f>
      </c>
      <c r="D49" s="20">
        <f>IF($A49="","",SUMIFS(Trades!$N$2:$N$501,Trades!$Q$2:$Q$501,$A49))</f>
      </c>
      <c r="E49" s="20">
        <f>IF(OR($A49="",$B49=0),"",$D49/$B49)</f>
      </c>
      <c r="F49" s="21">
        <f>IF($A49="","",IFERROR(AVERAGEIFS(Trades!$O$2:$O$501,Trades!$Q$2:$Q$501,$A49),""))</f>
      </c>
    </row>
    <row r="50">
      <c r="A50" t="inlineStr">
        <is>
          <t xml:space="preserve">Fri</t>
        </is>
      </c>
      <c r="B50" s="18">
        <f>IF($A50="","",COUNTIFS(Trades!$Q$2:$Q$501,$A50,Trades!$T$2:$T$501,"Closed"))</f>
      </c>
      <c r="C50" s="19">
        <f>IF(OR($A50="",$B50=0),"",COUNTIFS(Trades!$Q$2:$Q$501,$A50,Trades!$P$2:$P$501,"Win")/$B50)</f>
      </c>
      <c r="D50" s="20">
        <f>IF($A50="","",SUMIFS(Trades!$N$2:$N$501,Trades!$Q$2:$Q$501,$A50))</f>
      </c>
      <c r="E50" s="20">
        <f>IF(OR($A50="",$B50=0),"",$D50/$B50)</f>
      </c>
      <c r="F50" s="21">
        <f>IF($A50="","",IFERROR(AVERAGEIFS(Trades!$O$2:$O$501,Trades!$Q$2:$Q$501,$A50),""))</f>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28" customWidth="1"/>
    <col min="2" max="2" width="90" customWidth="1"/>
  </cols>
  <sheetData>
    <row r="1">
      <c r="A1" s="1" t="inlineStr">
        <is>
          <t xml:space="preserve">Setup</t>
        </is>
      </c>
      <c r="B1" t="inlineStr">
        <is>
          <t xml:space="preserve"/>
        </is>
      </c>
    </row>
    <row r="2">
      <c r="A2" t="inlineStr">
        <is>
          <t xml:space="preserve">Opening range breakout</t>
        </is>
      </c>
      <c r="B2" s="9" t="inlineStr">
        <is>
          <t xml:space="preserve">Rename these or add your own, up to 20. The Tags dropdown and the By setup table use this list.</t>
        </is>
      </c>
    </row>
    <row r="3">
      <c r="A3" t="inlineStr">
        <is>
          <t xml:space="preserve">Pullback</t>
        </is>
      </c>
    </row>
    <row r="4">
      <c r="A4" t="inlineStr">
        <is>
          <t xml:space="preserve">Breakout</t>
        </is>
      </c>
    </row>
    <row r="5">
      <c r="A5" t="inlineStr">
        <is>
          <t xml:space="preserve">Reversal</t>
        </is>
      </c>
    </row>
    <row r="6">
      <c r="A6" t="inlineStr">
        <is>
          <t xml:space="preserve">Gap and go</t>
        </is>
      </c>
    </row>
    <row r="7">
      <c r="A7" t="inlineStr">
        <is>
          <t xml:space="preserve">VWAP reclaim</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4" customWidth="1"/>
    <col min="2" max="2" width="100" customWidth="1"/>
    <col min="3" max="3" width="22" customWidth="1"/>
  </cols>
  <sheetData>
    <row r="1">
      <c r="A1" s="8" t="inlineStr">
        <is>
          <t xml:space="preserve">How to use this journal</t>
        </is>
      </c>
    </row>
    <row r="3">
      <c r="A3" s="22" t="inlineStr">
        <is>
          <t xml:space="preserve">1.</t>
        </is>
      </c>
      <c r="B3" s="23" t="inlineStr">
        <is>
          <t xml:space="preserve">Add one trade per row on the Trades sheet. Type in the columns with gold headers. The gray columns fill in by themselves.</t>
        </is>
      </c>
    </row>
    <row r="4">
      <c r="A4" s="22" t="inlineStr">
        <is>
          <t xml:space="preserve">2.</t>
        </is>
      </c>
      <c r="B4" s="23" t="inlineStr">
        <is>
          <t xml:space="preserve">Side is Long or Short. Type times like 2026-09-08 09:35, in the time zone below.</t>
        </is>
      </c>
    </row>
    <row r="5">
      <c r="A5" s="22" t="inlineStr">
        <is>
          <t xml:space="preserve">3.</t>
        </is>
      </c>
      <c r="B5" s="23" t="inlineStr">
        <is>
          <t xml:space="preserve">Fees are everything you paid on the trade, in and out. Stop and Target are the prices you planned. R-Multiple needs a stop.</t>
        </is>
      </c>
    </row>
    <row r="6">
      <c r="A6" s="22" t="inlineStr">
        <is>
          <t xml:space="preserve">4.</t>
        </is>
      </c>
      <c r="B6" s="23" t="inlineStr">
        <is>
          <t xml:space="preserve">Tags is where the setup goes. Pick one from the list or type your own, and add yours to the Setups sheet so Summary breaks it out.</t>
        </is>
      </c>
    </row>
    <row r="7">
      <c r="A7" s="22" t="inlineStr">
        <is>
          <t xml:space="preserve">5.</t>
        </is>
      </c>
      <c r="B7" s="23" t="inlineStr">
        <is>
          <t xml:space="preserve">A trade with no exit yet shows as Open and stays out of the Summary until you fill in the exit.</t>
        </is>
      </c>
    </row>
    <row r="8">
      <c r="A8" s="22" t="inlineStr">
        <is>
          <t xml:space="preserve">6.</t>
        </is>
      </c>
      <c r="B8" s="23" t="inlineStr">
        <is>
          <t xml:space="preserve">The five rows that say Example in Notes are made up. Delete them when you start.</t>
        </is>
      </c>
    </row>
    <row r="10">
      <c r="A10" t="inlineStr">
        <is>
          <t xml:space="preserve"/>
        </is>
      </c>
      <c r="B10" s="24" t="inlineStr">
        <is>
          <t xml:space="preserve">Time zone (type your times in this zone, the same one as Settings &gt; Time zone in TraderPier):</t>
        </is>
      </c>
      <c r="C10" s="25" t="inlineStr">
        <is>
          <t xml:space="preserve">America/New_York</t>
        </is>
      </c>
    </row>
    <row r="12">
      <c r="A12" t="inlineStr">
        <is>
          <t xml:space="preserve"/>
        </is>
      </c>
      <c r="B12" s="17" t="inlineStr">
        <is>
          <t xml:space="preserve">Moving it into TraderPier</t>
        </is>
      </c>
    </row>
    <row r="13">
      <c r="A13" t="inlineStr">
        <is>
          <t xml:space="preserve"/>
        </is>
      </c>
      <c r="B13" s="23" t="inlineStr">
        <is>
          <t xml:space="preserve">To move your trades into TraderPier, open the Trades sheet and save it as a CSV file. Excel: File &gt; Save As, then CSV. Google Sheets: File &gt; Download &gt; Comma-separated values. Numbers: File &gt; Export To &gt; CSV.</t>
        </is>
      </c>
    </row>
    <row r="14">
      <c r="A14" t="inlineStr">
        <is>
          <t xml:space="preserve"/>
        </is>
      </c>
      <c r="B14" s="23" t="inlineStr">
        <is>
          <t xml:space="preserve">Then open the Journal in TraderPier and import the file. It reads this sheet as it is, with no columns to match, and brings in every closed trade with its stop and target.</t>
        </is>
      </c>
    </row>
    <row r="15">
      <c r="A15" t="inlineStr">
        <is>
          <t xml:space="preserve"/>
        </is>
      </c>
      <c r="B15" s="23" t="inlineStr">
        <is>
          <t xml:space="preserve">Tags and Notes stay in your spreadsheet. TraderPier doesn't import those two columns.</t>
        </is>
      </c>
    </row>
    <row r="16">
      <c r="A16" t="inlineStr">
        <is>
          <t xml:space="preserve"/>
        </is>
      </c>
      <c r="B16" s="23" t="inlineStr">
        <is>
          <t xml:space="preserve">Each Trade ID is made from the symbol, entry time and side, so if you import the same sheet again later, only the new trades are added.</t>
        </is>
      </c>
    </row>
    <row r="18">
      <c r="A18" t="inlineStr">
        <is>
          <t xml:space="preserve"/>
        </is>
      </c>
      <c r="B18" s="26" t="inlineStr">
        <is>
          <t xml:space="preserve">TraderPier is a free trading journal, market replay and backtester for US stocks and ETFs: traderpier.com</t>
        </is>
      </c>
    </row>
  </sheetData>
  <pageMargins left="0.7" right="0.7" top="0.75" bottom="0.75" header="0.3" footer="0.3"/>
</worksheet>
</file>